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100.1 - Etapa z centra" sheetId="2" r:id="rId2"/>
    <sheet name="SO 100.2 - Etapa do centra" sheetId="3" r:id="rId3"/>
    <sheet name="VRN - Vedlejší rozpočtové..." sheetId="4" r:id="rId4"/>
    <sheet name="Pokyny pro vyplnění" sheetId="5" r:id="rId5"/>
  </sheets>
  <definedNames>
    <definedName name="_xlnm.Print_Area" localSheetId="0">'Rekapitulace stavby'!$D$4:$AO$33,'Rekapitulace stavby'!$C$39:$AQ$55</definedName>
    <definedName name="_xlnm.Print_Titles" localSheetId="0">'Rekapitulace stavby'!$49:$49</definedName>
    <definedName name="_xlnm._FilterDatabase" localSheetId="1" hidden="1">'SO 100.1 - Etapa z centra'!$C$82:$K$374</definedName>
    <definedName name="_xlnm.Print_Area" localSheetId="1">'SO 100.1 - Etapa z centra'!$C$4:$J$36,'SO 100.1 - Etapa z centra'!$C$42:$J$64,'SO 100.1 - Etapa z centra'!$C$70:$K$374</definedName>
    <definedName name="_xlnm.Print_Titles" localSheetId="1">'SO 100.1 - Etapa z centra'!$82:$82</definedName>
    <definedName name="_xlnm._FilterDatabase" localSheetId="2" hidden="1">'SO 100.2 - Etapa do centra'!$C$80:$K$137</definedName>
    <definedName name="_xlnm.Print_Area" localSheetId="2">'SO 100.2 - Etapa do centra'!$C$4:$J$36,'SO 100.2 - Etapa do centra'!$C$42:$J$62,'SO 100.2 - Etapa do centra'!$C$68:$K$137</definedName>
    <definedName name="_xlnm.Print_Titles" localSheetId="2">'SO 100.2 - Etapa do centra'!$80:$80</definedName>
    <definedName name="_xlnm._FilterDatabase" localSheetId="3" hidden="1">'VRN - Vedlejší rozpočtové...'!$C$81:$K$99</definedName>
    <definedName name="_xlnm.Print_Area" localSheetId="3">'VRN - Vedlejší rozpočtové...'!$C$4:$J$36,'VRN - Vedlejší rozpočtové...'!$C$42:$J$63,'VRN - Vedlejší rozpočtové...'!$C$69:$K$99</definedName>
    <definedName name="_xlnm.Print_Titles" localSheetId="3">'VRN - Vedlejší rozpočtové...'!$81:$81</definedName>
    <definedName name="_xlnm.Print_Area" localSheetId="4">'Pokyny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4"/>
  <c r="AX54"/>
  <c i="4" r="BI99"/>
  <c r="BH99"/>
  <c r="BG99"/>
  <c r="BF99"/>
  <c r="T99"/>
  <c r="T98"/>
  <c r="R99"/>
  <c r="R98"/>
  <c r="P99"/>
  <c r="P98"/>
  <c r="BK99"/>
  <c r="BK98"/>
  <c r="J98"/>
  <c r="J99"/>
  <c r="BE99"/>
  <c r="J62"/>
  <c r="BI97"/>
  <c r="BH97"/>
  <c r="BG97"/>
  <c r="BF97"/>
  <c r="T97"/>
  <c r="T96"/>
  <c r="R97"/>
  <c r="R96"/>
  <c r="P97"/>
  <c r="P96"/>
  <c r="BK97"/>
  <c r="BK96"/>
  <c r="J96"/>
  <c r="J97"/>
  <c r="BE97"/>
  <c r="J61"/>
  <c r="BI95"/>
  <c r="BH95"/>
  <c r="BG95"/>
  <c r="BF95"/>
  <c r="T95"/>
  <c r="R95"/>
  <c r="P95"/>
  <c r="BK95"/>
  <c r="J95"/>
  <c r="BE95"/>
  <c r="BI94"/>
  <c r="BH94"/>
  <c r="BG94"/>
  <c r="BF94"/>
  <c r="T94"/>
  <c r="R94"/>
  <c r="P94"/>
  <c r="BK94"/>
  <c r="J94"/>
  <c r="BE94"/>
  <c r="BI93"/>
  <c r="BH93"/>
  <c r="BG93"/>
  <c r="BF93"/>
  <c r="T93"/>
  <c r="T92"/>
  <c r="R93"/>
  <c r="R92"/>
  <c r="P93"/>
  <c r="P92"/>
  <c r="BK93"/>
  <c r="BK92"/>
  <c r="J92"/>
  <c r="J93"/>
  <c r="BE93"/>
  <c r="J60"/>
  <c r="BI91"/>
  <c r="BH91"/>
  <c r="BG91"/>
  <c r="BF91"/>
  <c r="T91"/>
  <c r="R91"/>
  <c r="P91"/>
  <c r="BK91"/>
  <c r="J91"/>
  <c r="BE91"/>
  <c r="BI90"/>
  <c r="BH90"/>
  <c r="BG90"/>
  <c r="BF90"/>
  <c r="T90"/>
  <c r="R90"/>
  <c r="P90"/>
  <c r="BK90"/>
  <c r="J90"/>
  <c r="BE90"/>
  <c r="BI89"/>
  <c r="BH89"/>
  <c r="BG89"/>
  <c r="BF89"/>
  <c r="T89"/>
  <c r="T88"/>
  <c r="R89"/>
  <c r="R88"/>
  <c r="P89"/>
  <c r="P88"/>
  <c r="BK89"/>
  <c r="BK88"/>
  <c r="J88"/>
  <c r="J89"/>
  <c r="BE89"/>
  <c r="J59"/>
  <c r="BI87"/>
  <c r="BH87"/>
  <c r="BG87"/>
  <c r="BF87"/>
  <c r="T87"/>
  <c r="R87"/>
  <c r="P87"/>
  <c r="BK87"/>
  <c r="J87"/>
  <c r="BE87"/>
  <c r="BI86"/>
  <c r="BH86"/>
  <c r="BG86"/>
  <c r="BF86"/>
  <c r="T86"/>
  <c r="R86"/>
  <c r="P86"/>
  <c r="BK86"/>
  <c r="J86"/>
  <c r="BE86"/>
  <c r="BI85"/>
  <c r="F34"/>
  <c i="1" r="BD54"/>
  <c i="4" r="BH85"/>
  <c r="F33"/>
  <c i="1" r="BC54"/>
  <c i="4" r="BG85"/>
  <c r="F32"/>
  <c i="1" r="BB54"/>
  <c i="4" r="BF85"/>
  <c r="J31"/>
  <c i="1" r="AW54"/>
  <c i="4" r="F31"/>
  <c i="1" r="BA54"/>
  <c i="4" r="T85"/>
  <c r="T84"/>
  <c r="T83"/>
  <c r="T82"/>
  <c r="R85"/>
  <c r="R84"/>
  <c r="R83"/>
  <c r="R82"/>
  <c r="P85"/>
  <c r="P84"/>
  <c r="P83"/>
  <c r="P82"/>
  <c i="1" r="AU54"/>
  <c i="4" r="BK85"/>
  <c r="BK84"/>
  <c r="J84"/>
  <c r="BK83"/>
  <c r="J83"/>
  <c r="BK82"/>
  <c r="J82"/>
  <c r="J56"/>
  <c r="J27"/>
  <c i="1" r="AG54"/>
  <c i="4" r="J85"/>
  <c r="BE85"/>
  <c r="J30"/>
  <c i="1" r="AV54"/>
  <c i="4" r="F30"/>
  <c i="1" r="AZ54"/>
  <c i="4" r="J58"/>
  <c r="J57"/>
  <c r="J78"/>
  <c r="F78"/>
  <c r="F76"/>
  <c r="E74"/>
  <c r="J51"/>
  <c r="F51"/>
  <c r="F49"/>
  <c r="E47"/>
  <c r="J36"/>
  <c r="J18"/>
  <c r="E18"/>
  <c r="F79"/>
  <c r="F52"/>
  <c r="J17"/>
  <c r="J12"/>
  <c r="J76"/>
  <c r="J49"/>
  <c r="E7"/>
  <c r="E72"/>
  <c r="E45"/>
  <c i="1" r="AY53"/>
  <c r="AX53"/>
  <c i="3" r="BI134"/>
  <c r="BH134"/>
  <c r="BG134"/>
  <c r="BF134"/>
  <c r="T134"/>
  <c r="R134"/>
  <c r="P134"/>
  <c r="BK134"/>
  <c r="J134"/>
  <c r="BE134"/>
  <c r="BI130"/>
  <c r="BH130"/>
  <c r="BG130"/>
  <c r="BF130"/>
  <c r="T130"/>
  <c r="T129"/>
  <c r="R130"/>
  <c r="R129"/>
  <c r="P130"/>
  <c r="P129"/>
  <c r="BK130"/>
  <c r="BK129"/>
  <c r="J129"/>
  <c r="J130"/>
  <c r="BE130"/>
  <c r="J61"/>
  <c r="BI125"/>
  <c r="BH125"/>
  <c r="BG125"/>
  <c r="BF125"/>
  <c r="T125"/>
  <c r="R125"/>
  <c r="P125"/>
  <c r="BK125"/>
  <c r="J125"/>
  <c r="BE125"/>
  <c r="BI122"/>
  <c r="BH122"/>
  <c r="BG122"/>
  <c r="BF122"/>
  <c r="T122"/>
  <c r="R122"/>
  <c r="P122"/>
  <c r="BK122"/>
  <c r="J122"/>
  <c r="BE122"/>
  <c r="BI117"/>
  <c r="BH117"/>
  <c r="BG117"/>
  <c r="BF117"/>
  <c r="T117"/>
  <c r="R117"/>
  <c r="P117"/>
  <c r="BK117"/>
  <c r="J117"/>
  <c r="BE117"/>
  <c r="BI113"/>
  <c r="BH113"/>
  <c r="BG113"/>
  <c r="BF113"/>
  <c r="T113"/>
  <c r="R113"/>
  <c r="P113"/>
  <c r="BK113"/>
  <c r="J113"/>
  <c r="BE113"/>
  <c r="BI112"/>
  <c r="BH112"/>
  <c r="BG112"/>
  <c r="BF112"/>
  <c r="T112"/>
  <c r="R112"/>
  <c r="P112"/>
  <c r="BK112"/>
  <c r="J112"/>
  <c r="BE112"/>
  <c r="BI109"/>
  <c r="BH109"/>
  <c r="BG109"/>
  <c r="BF109"/>
  <c r="T109"/>
  <c r="R109"/>
  <c r="P109"/>
  <c r="BK109"/>
  <c r="J109"/>
  <c r="BE109"/>
  <c r="BI108"/>
  <c r="BH108"/>
  <c r="BG108"/>
  <c r="BF108"/>
  <c r="T108"/>
  <c r="R108"/>
  <c r="P108"/>
  <c r="BK108"/>
  <c r="J108"/>
  <c r="BE108"/>
  <c r="BI104"/>
  <c r="BH104"/>
  <c r="BG104"/>
  <c r="BF104"/>
  <c r="T104"/>
  <c r="R104"/>
  <c r="P104"/>
  <c r="BK104"/>
  <c r="J104"/>
  <c r="BE104"/>
  <c r="BI100"/>
  <c r="BH100"/>
  <c r="BG100"/>
  <c r="BF100"/>
  <c r="T100"/>
  <c r="R100"/>
  <c r="P100"/>
  <c r="BK100"/>
  <c r="J100"/>
  <c r="BE100"/>
  <c r="BI97"/>
  <c r="BH97"/>
  <c r="BG97"/>
  <c r="BF97"/>
  <c r="T97"/>
  <c r="T96"/>
  <c r="R97"/>
  <c r="R96"/>
  <c r="P97"/>
  <c r="P96"/>
  <c r="BK97"/>
  <c r="BK96"/>
  <c r="J96"/>
  <c r="J97"/>
  <c r="BE97"/>
  <c r="J60"/>
  <c r="BI92"/>
  <c r="BH92"/>
  <c r="BG92"/>
  <c r="BF92"/>
  <c r="T92"/>
  <c r="R92"/>
  <c r="P92"/>
  <c r="BK92"/>
  <c r="J92"/>
  <c r="BE92"/>
  <c r="BI89"/>
  <c r="BH89"/>
  <c r="BG89"/>
  <c r="BF89"/>
  <c r="T89"/>
  <c r="T88"/>
  <c r="R89"/>
  <c r="R88"/>
  <c r="P89"/>
  <c r="P88"/>
  <c r="BK89"/>
  <c r="BK88"/>
  <c r="J88"/>
  <c r="J89"/>
  <c r="BE89"/>
  <c r="J59"/>
  <c r="BI84"/>
  <c r="F34"/>
  <c i="1" r="BD53"/>
  <c i="3" r="BH84"/>
  <c r="F33"/>
  <c i="1" r="BC53"/>
  <c i="3" r="BG84"/>
  <c r="F32"/>
  <c i="1" r="BB53"/>
  <c i="3" r="BF84"/>
  <c r="J31"/>
  <c i="1" r="AW53"/>
  <c i="3" r="F31"/>
  <c i="1" r="BA53"/>
  <c i="3" r="T84"/>
  <c r="T83"/>
  <c r="T82"/>
  <c r="T81"/>
  <c r="R84"/>
  <c r="R83"/>
  <c r="R82"/>
  <c r="R81"/>
  <c r="P84"/>
  <c r="P83"/>
  <c r="P82"/>
  <c r="P81"/>
  <c i="1" r="AU53"/>
  <c i="3" r="BK84"/>
  <c r="BK83"/>
  <c r="J83"/>
  <c r="BK82"/>
  <c r="J82"/>
  <c r="BK81"/>
  <c r="J81"/>
  <c r="J56"/>
  <c r="J27"/>
  <c i="1" r="AG53"/>
  <c i="3" r="J84"/>
  <c r="BE84"/>
  <c r="J30"/>
  <c i="1" r="AV53"/>
  <c i="3" r="F30"/>
  <c i="1" r="AZ53"/>
  <c i="3" r="J58"/>
  <c r="J57"/>
  <c r="J77"/>
  <c r="F77"/>
  <c r="F75"/>
  <c r="E73"/>
  <c r="J51"/>
  <c r="F51"/>
  <c r="F49"/>
  <c r="E47"/>
  <c r="J36"/>
  <c r="J18"/>
  <c r="E18"/>
  <c r="F78"/>
  <c r="F52"/>
  <c r="J17"/>
  <c r="J12"/>
  <c r="J75"/>
  <c r="J49"/>
  <c r="E7"/>
  <c r="E71"/>
  <c r="E45"/>
  <c i="1" r="AY52"/>
  <c r="AX52"/>
  <c i="2" r="BI373"/>
  <c r="BH373"/>
  <c r="BG373"/>
  <c r="BF373"/>
  <c r="T373"/>
  <c r="T372"/>
  <c r="R373"/>
  <c r="R372"/>
  <c r="P373"/>
  <c r="P372"/>
  <c r="BK373"/>
  <c r="BK372"/>
  <c r="J372"/>
  <c r="J373"/>
  <c r="BE373"/>
  <c r="J63"/>
  <c r="BI368"/>
  <c r="BH368"/>
  <c r="BG368"/>
  <c r="BF368"/>
  <c r="T368"/>
  <c r="R368"/>
  <c r="P368"/>
  <c r="BK368"/>
  <c r="J368"/>
  <c r="BE368"/>
  <c r="BI363"/>
  <c r="BH363"/>
  <c r="BG363"/>
  <c r="BF363"/>
  <c r="T363"/>
  <c r="R363"/>
  <c r="P363"/>
  <c r="BK363"/>
  <c r="J363"/>
  <c r="BE363"/>
  <c r="BI359"/>
  <c r="BH359"/>
  <c r="BG359"/>
  <c r="BF359"/>
  <c r="T359"/>
  <c r="R359"/>
  <c r="P359"/>
  <c r="BK359"/>
  <c r="J359"/>
  <c r="BE359"/>
  <c r="BI355"/>
  <c r="BH355"/>
  <c r="BG355"/>
  <c r="BF355"/>
  <c r="T355"/>
  <c r="R355"/>
  <c r="P355"/>
  <c r="BK355"/>
  <c r="J355"/>
  <c r="BE355"/>
  <c r="BI351"/>
  <c r="BH351"/>
  <c r="BG351"/>
  <c r="BF351"/>
  <c r="T351"/>
  <c r="R351"/>
  <c r="P351"/>
  <c r="BK351"/>
  <c r="J351"/>
  <c r="BE351"/>
  <c r="BI347"/>
  <c r="BH347"/>
  <c r="BG347"/>
  <c r="BF347"/>
  <c r="T347"/>
  <c r="R347"/>
  <c r="P347"/>
  <c r="BK347"/>
  <c r="J347"/>
  <c r="BE347"/>
  <c r="BI343"/>
  <c r="BH343"/>
  <c r="BG343"/>
  <c r="BF343"/>
  <c r="T343"/>
  <c r="T342"/>
  <c r="R343"/>
  <c r="R342"/>
  <c r="P343"/>
  <c r="P342"/>
  <c r="BK343"/>
  <c r="BK342"/>
  <c r="J342"/>
  <c r="J343"/>
  <c r="BE343"/>
  <c r="J62"/>
  <c r="BI338"/>
  <c r="BH338"/>
  <c r="BG338"/>
  <c r="BF338"/>
  <c r="T338"/>
  <c r="R338"/>
  <c r="P338"/>
  <c r="BK338"/>
  <c r="J338"/>
  <c r="BE338"/>
  <c r="BI335"/>
  <c r="BH335"/>
  <c r="BG335"/>
  <c r="BF335"/>
  <c r="T335"/>
  <c r="R335"/>
  <c r="P335"/>
  <c r="BK335"/>
  <c r="J335"/>
  <c r="BE335"/>
  <c r="BI330"/>
  <c r="BH330"/>
  <c r="BG330"/>
  <c r="BF330"/>
  <c r="T330"/>
  <c r="R330"/>
  <c r="P330"/>
  <c r="BK330"/>
  <c r="J330"/>
  <c r="BE330"/>
  <c r="BI326"/>
  <c r="BH326"/>
  <c r="BG326"/>
  <c r="BF326"/>
  <c r="T326"/>
  <c r="R326"/>
  <c r="P326"/>
  <c r="BK326"/>
  <c r="J326"/>
  <c r="BE326"/>
  <c r="BI322"/>
  <c r="BH322"/>
  <c r="BG322"/>
  <c r="BF322"/>
  <c r="T322"/>
  <c r="R322"/>
  <c r="P322"/>
  <c r="BK322"/>
  <c r="J322"/>
  <c r="BE322"/>
  <c r="BI321"/>
  <c r="BH321"/>
  <c r="BG321"/>
  <c r="BF321"/>
  <c r="T321"/>
  <c r="R321"/>
  <c r="P321"/>
  <c r="BK321"/>
  <c r="J321"/>
  <c r="BE321"/>
  <c r="BI315"/>
  <c r="BH315"/>
  <c r="BG315"/>
  <c r="BF315"/>
  <c r="T315"/>
  <c r="R315"/>
  <c r="P315"/>
  <c r="BK315"/>
  <c r="J315"/>
  <c r="BE315"/>
  <c r="BI311"/>
  <c r="BH311"/>
  <c r="BG311"/>
  <c r="BF311"/>
  <c r="T311"/>
  <c r="R311"/>
  <c r="P311"/>
  <c r="BK311"/>
  <c r="J311"/>
  <c r="BE311"/>
  <c r="BI307"/>
  <c r="BH307"/>
  <c r="BG307"/>
  <c r="BF307"/>
  <c r="T307"/>
  <c r="R307"/>
  <c r="P307"/>
  <c r="BK307"/>
  <c r="J307"/>
  <c r="BE307"/>
  <c r="BI301"/>
  <c r="BH301"/>
  <c r="BG301"/>
  <c r="BF301"/>
  <c r="T301"/>
  <c r="R301"/>
  <c r="P301"/>
  <c r="BK301"/>
  <c r="J301"/>
  <c r="BE301"/>
  <c r="BI297"/>
  <c r="BH297"/>
  <c r="BG297"/>
  <c r="BF297"/>
  <c r="T297"/>
  <c r="R297"/>
  <c r="P297"/>
  <c r="BK297"/>
  <c r="J297"/>
  <c r="BE297"/>
  <c r="BI293"/>
  <c r="BH293"/>
  <c r="BG293"/>
  <c r="BF293"/>
  <c r="T293"/>
  <c r="R293"/>
  <c r="P293"/>
  <c r="BK293"/>
  <c r="J293"/>
  <c r="BE293"/>
  <c r="BI289"/>
  <c r="BH289"/>
  <c r="BG289"/>
  <c r="BF289"/>
  <c r="T289"/>
  <c r="R289"/>
  <c r="P289"/>
  <c r="BK289"/>
  <c r="J289"/>
  <c r="BE289"/>
  <c r="BI283"/>
  <c r="BH283"/>
  <c r="BG283"/>
  <c r="BF283"/>
  <c r="T283"/>
  <c r="R283"/>
  <c r="P283"/>
  <c r="BK283"/>
  <c r="J283"/>
  <c r="BE283"/>
  <c r="BI277"/>
  <c r="BH277"/>
  <c r="BG277"/>
  <c r="BF277"/>
  <c r="T277"/>
  <c r="R277"/>
  <c r="P277"/>
  <c r="BK277"/>
  <c r="J277"/>
  <c r="BE277"/>
  <c r="BI272"/>
  <c r="BH272"/>
  <c r="BG272"/>
  <c r="BF272"/>
  <c r="T272"/>
  <c r="R272"/>
  <c r="P272"/>
  <c r="BK272"/>
  <c r="J272"/>
  <c r="BE272"/>
  <c r="BI268"/>
  <c r="BH268"/>
  <c r="BG268"/>
  <c r="BF268"/>
  <c r="T268"/>
  <c r="R268"/>
  <c r="P268"/>
  <c r="BK268"/>
  <c r="J268"/>
  <c r="BE268"/>
  <c r="BI255"/>
  <c r="BH255"/>
  <c r="BG255"/>
  <c r="BF255"/>
  <c r="T255"/>
  <c r="R255"/>
  <c r="P255"/>
  <c r="BK255"/>
  <c r="J255"/>
  <c r="BE255"/>
  <c r="BI249"/>
  <c r="BH249"/>
  <c r="BG249"/>
  <c r="BF249"/>
  <c r="T249"/>
  <c r="R249"/>
  <c r="P249"/>
  <c r="BK249"/>
  <c r="J249"/>
  <c r="BE249"/>
  <c r="BI246"/>
  <c r="BH246"/>
  <c r="BG246"/>
  <c r="BF246"/>
  <c r="T246"/>
  <c r="R246"/>
  <c r="P246"/>
  <c r="BK246"/>
  <c r="J246"/>
  <c r="BE246"/>
  <c r="BI245"/>
  <c r="BH245"/>
  <c r="BG245"/>
  <c r="BF245"/>
  <c r="T245"/>
  <c r="R245"/>
  <c r="P245"/>
  <c r="BK245"/>
  <c r="J245"/>
  <c r="BE245"/>
  <c r="BI241"/>
  <c r="BH241"/>
  <c r="BG241"/>
  <c r="BF241"/>
  <c r="T241"/>
  <c r="R241"/>
  <c r="P241"/>
  <c r="BK241"/>
  <c r="J241"/>
  <c r="BE241"/>
  <c r="BI235"/>
  <c r="BH235"/>
  <c r="BG235"/>
  <c r="BF235"/>
  <c r="T235"/>
  <c r="R235"/>
  <c r="P235"/>
  <c r="BK235"/>
  <c r="J235"/>
  <c r="BE235"/>
  <c r="BI227"/>
  <c r="BH227"/>
  <c r="BG227"/>
  <c r="BF227"/>
  <c r="T227"/>
  <c r="R227"/>
  <c r="P227"/>
  <c r="BK227"/>
  <c r="J227"/>
  <c r="BE227"/>
  <c r="BI221"/>
  <c r="BH221"/>
  <c r="BG221"/>
  <c r="BF221"/>
  <c r="T221"/>
  <c r="R221"/>
  <c r="P221"/>
  <c r="BK221"/>
  <c r="J221"/>
  <c r="BE221"/>
  <c r="BI217"/>
  <c r="BH217"/>
  <c r="BG217"/>
  <c r="BF217"/>
  <c r="T217"/>
  <c r="R217"/>
  <c r="P217"/>
  <c r="BK217"/>
  <c r="J217"/>
  <c r="BE217"/>
  <c r="BI212"/>
  <c r="BH212"/>
  <c r="BG212"/>
  <c r="BF212"/>
  <c r="T212"/>
  <c r="R212"/>
  <c r="P212"/>
  <c r="BK212"/>
  <c r="J212"/>
  <c r="BE212"/>
  <c r="BI207"/>
  <c r="BH207"/>
  <c r="BG207"/>
  <c r="BF207"/>
  <c r="T207"/>
  <c r="R207"/>
  <c r="P207"/>
  <c r="BK207"/>
  <c r="J207"/>
  <c r="BE207"/>
  <c r="BI206"/>
  <c r="BH206"/>
  <c r="BG206"/>
  <c r="BF206"/>
  <c r="T206"/>
  <c r="R206"/>
  <c r="P206"/>
  <c r="BK206"/>
  <c r="J206"/>
  <c r="BE206"/>
  <c r="BI204"/>
  <c r="BH204"/>
  <c r="BG204"/>
  <c r="BF204"/>
  <c r="T204"/>
  <c r="R204"/>
  <c r="P204"/>
  <c r="BK204"/>
  <c r="J204"/>
  <c r="BE204"/>
  <c r="BI202"/>
  <c r="BH202"/>
  <c r="BG202"/>
  <c r="BF202"/>
  <c r="T202"/>
  <c r="R202"/>
  <c r="P202"/>
  <c r="BK202"/>
  <c r="J202"/>
  <c r="BE202"/>
  <c r="BI200"/>
  <c r="BH200"/>
  <c r="BG200"/>
  <c r="BF200"/>
  <c r="T200"/>
  <c r="R200"/>
  <c r="P200"/>
  <c r="BK200"/>
  <c r="J200"/>
  <c r="BE200"/>
  <c r="BI196"/>
  <c r="BH196"/>
  <c r="BG196"/>
  <c r="BF196"/>
  <c r="T196"/>
  <c r="R196"/>
  <c r="P196"/>
  <c r="BK196"/>
  <c r="J196"/>
  <c r="BE196"/>
  <c r="BI192"/>
  <c r="BH192"/>
  <c r="BG192"/>
  <c r="BF192"/>
  <c r="T192"/>
  <c r="R192"/>
  <c r="P192"/>
  <c r="BK192"/>
  <c r="J192"/>
  <c r="BE192"/>
  <c r="BI189"/>
  <c r="BH189"/>
  <c r="BG189"/>
  <c r="BF189"/>
  <c r="T189"/>
  <c r="T188"/>
  <c r="R189"/>
  <c r="R188"/>
  <c r="P189"/>
  <c r="P188"/>
  <c r="BK189"/>
  <c r="BK188"/>
  <c r="J188"/>
  <c r="J189"/>
  <c r="BE189"/>
  <c r="J61"/>
  <c r="BI183"/>
  <c r="BH183"/>
  <c r="BG183"/>
  <c r="BF183"/>
  <c r="T183"/>
  <c r="R183"/>
  <c r="P183"/>
  <c r="BK183"/>
  <c r="J183"/>
  <c r="BE183"/>
  <c r="BI179"/>
  <c r="BH179"/>
  <c r="BG179"/>
  <c r="BF179"/>
  <c r="T179"/>
  <c r="T178"/>
  <c r="R179"/>
  <c r="R178"/>
  <c r="P179"/>
  <c r="P178"/>
  <c r="BK179"/>
  <c r="BK178"/>
  <c r="J178"/>
  <c r="J179"/>
  <c r="BE179"/>
  <c r="J60"/>
  <c r="BI174"/>
  <c r="BH174"/>
  <c r="BG174"/>
  <c r="BF174"/>
  <c r="T174"/>
  <c r="R174"/>
  <c r="P174"/>
  <c r="BK174"/>
  <c r="J174"/>
  <c r="BE174"/>
  <c r="BI169"/>
  <c r="BH169"/>
  <c r="BG169"/>
  <c r="BF169"/>
  <c r="T169"/>
  <c r="R169"/>
  <c r="P169"/>
  <c r="BK169"/>
  <c r="J169"/>
  <c r="BE169"/>
  <c r="BI165"/>
  <c r="BH165"/>
  <c r="BG165"/>
  <c r="BF165"/>
  <c r="T165"/>
  <c r="R165"/>
  <c r="P165"/>
  <c r="BK165"/>
  <c r="J165"/>
  <c r="BE165"/>
  <c r="BI162"/>
  <c r="BH162"/>
  <c r="BG162"/>
  <c r="BF162"/>
  <c r="T162"/>
  <c r="R162"/>
  <c r="P162"/>
  <c r="BK162"/>
  <c r="J162"/>
  <c r="BE162"/>
  <c r="BI158"/>
  <c r="BH158"/>
  <c r="BG158"/>
  <c r="BF158"/>
  <c r="T158"/>
  <c r="R158"/>
  <c r="P158"/>
  <c r="BK158"/>
  <c r="J158"/>
  <c r="BE158"/>
  <c r="BI154"/>
  <c r="BH154"/>
  <c r="BG154"/>
  <c r="BF154"/>
  <c r="T154"/>
  <c r="R154"/>
  <c r="P154"/>
  <c r="BK154"/>
  <c r="J154"/>
  <c r="BE154"/>
  <c r="BI150"/>
  <c r="BH150"/>
  <c r="BG150"/>
  <c r="BF150"/>
  <c r="T150"/>
  <c r="T149"/>
  <c r="R150"/>
  <c r="R149"/>
  <c r="P150"/>
  <c r="P149"/>
  <c r="BK150"/>
  <c r="BK149"/>
  <c r="J149"/>
  <c r="J150"/>
  <c r="BE150"/>
  <c r="J59"/>
  <c r="BI145"/>
  <c r="BH145"/>
  <c r="BG145"/>
  <c r="BF145"/>
  <c r="T145"/>
  <c r="R145"/>
  <c r="P145"/>
  <c r="BK145"/>
  <c r="J145"/>
  <c r="BE145"/>
  <c r="BI141"/>
  <c r="BH141"/>
  <c r="BG141"/>
  <c r="BF141"/>
  <c r="T141"/>
  <c r="R141"/>
  <c r="P141"/>
  <c r="BK141"/>
  <c r="J141"/>
  <c r="BE141"/>
  <c r="BI137"/>
  <c r="BH137"/>
  <c r="BG137"/>
  <c r="BF137"/>
  <c r="T137"/>
  <c r="R137"/>
  <c r="P137"/>
  <c r="BK137"/>
  <c r="J137"/>
  <c r="BE137"/>
  <c r="BI133"/>
  <c r="BH133"/>
  <c r="BG133"/>
  <c r="BF133"/>
  <c r="T133"/>
  <c r="R133"/>
  <c r="P133"/>
  <c r="BK133"/>
  <c r="J133"/>
  <c r="BE133"/>
  <c r="BI129"/>
  <c r="BH129"/>
  <c r="BG129"/>
  <c r="BF129"/>
  <c r="T129"/>
  <c r="R129"/>
  <c r="P129"/>
  <c r="BK129"/>
  <c r="J129"/>
  <c r="BE129"/>
  <c r="BI125"/>
  <c r="BH125"/>
  <c r="BG125"/>
  <c r="BF125"/>
  <c r="T125"/>
  <c r="R125"/>
  <c r="P125"/>
  <c r="BK125"/>
  <c r="J125"/>
  <c r="BE125"/>
  <c r="BI121"/>
  <c r="BH121"/>
  <c r="BG121"/>
  <c r="BF121"/>
  <c r="T121"/>
  <c r="R121"/>
  <c r="P121"/>
  <c r="BK121"/>
  <c r="J121"/>
  <c r="BE121"/>
  <c r="BI115"/>
  <c r="BH115"/>
  <c r="BG115"/>
  <c r="BF115"/>
  <c r="T115"/>
  <c r="R115"/>
  <c r="P115"/>
  <c r="BK115"/>
  <c r="J115"/>
  <c r="BE115"/>
  <c r="BI111"/>
  <c r="BH111"/>
  <c r="BG111"/>
  <c r="BF111"/>
  <c r="T111"/>
  <c r="R111"/>
  <c r="P111"/>
  <c r="BK111"/>
  <c r="J111"/>
  <c r="BE111"/>
  <c r="BI105"/>
  <c r="BH105"/>
  <c r="BG105"/>
  <c r="BF105"/>
  <c r="T105"/>
  <c r="R105"/>
  <c r="P105"/>
  <c r="BK105"/>
  <c r="J105"/>
  <c r="BE105"/>
  <c r="BI97"/>
  <c r="BH97"/>
  <c r="BG97"/>
  <c r="BF97"/>
  <c r="T97"/>
  <c r="R97"/>
  <c r="P97"/>
  <c r="BK97"/>
  <c r="J97"/>
  <c r="BE97"/>
  <c r="BI93"/>
  <c r="BH93"/>
  <c r="BG93"/>
  <c r="BF93"/>
  <c r="T93"/>
  <c r="R93"/>
  <c r="P93"/>
  <c r="BK93"/>
  <c r="J93"/>
  <c r="BE93"/>
  <c r="BI86"/>
  <c r="F34"/>
  <c i="1" r="BD52"/>
  <c i="2" r="BH86"/>
  <c r="F33"/>
  <c i="1" r="BC52"/>
  <c i="2" r="BG86"/>
  <c r="F32"/>
  <c i="1" r="BB52"/>
  <c i="2" r="BF86"/>
  <c r="J31"/>
  <c i="1" r="AW52"/>
  <c i="2" r="F31"/>
  <c i="1" r="BA52"/>
  <c i="2" r="T86"/>
  <c r="T85"/>
  <c r="T84"/>
  <c r="T83"/>
  <c r="R86"/>
  <c r="R85"/>
  <c r="R84"/>
  <c r="R83"/>
  <c r="P86"/>
  <c r="P85"/>
  <c r="P84"/>
  <c r="P83"/>
  <c i="1" r="AU52"/>
  <c i="2" r="BK86"/>
  <c r="BK85"/>
  <c r="J85"/>
  <c r="BK84"/>
  <c r="J84"/>
  <c r="BK83"/>
  <c r="J83"/>
  <c r="J56"/>
  <c r="J27"/>
  <c i="1" r="AG52"/>
  <c i="2" r="J86"/>
  <c r="BE86"/>
  <c r="J30"/>
  <c i="1" r="AV52"/>
  <c i="2" r="F30"/>
  <c i="1" r="AZ52"/>
  <c i="2" r="J58"/>
  <c r="J57"/>
  <c r="J79"/>
  <c r="F79"/>
  <c r="F77"/>
  <c r="E75"/>
  <c r="J51"/>
  <c r="F51"/>
  <c r="F49"/>
  <c r="E47"/>
  <c r="J36"/>
  <c r="J18"/>
  <c r="E18"/>
  <c r="F80"/>
  <c r="F52"/>
  <c r="J17"/>
  <c r="J12"/>
  <c r="J77"/>
  <c r="J49"/>
  <c r="E7"/>
  <c r="E73"/>
  <c r="E45"/>
  <c i="1" r="BD51"/>
  <c r="W30"/>
  <c r="BC51"/>
  <c r="W29"/>
  <c r="BB51"/>
  <c r="W28"/>
  <c r="BA51"/>
  <c r="W27"/>
  <c r="AZ51"/>
  <c r="W26"/>
  <c r="AY51"/>
  <c r="AX51"/>
  <c r="AW51"/>
  <c r="AK27"/>
  <c r="AV51"/>
  <c r="AK26"/>
  <c r="AU51"/>
  <c r="AT51"/>
  <c r="AS51"/>
  <c r="AG51"/>
  <c r="AK23"/>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<sst xmlns="http://schemas.openxmlformats.org/spreadsheetml/2006/main">
  <si>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</si>
  <si>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</si>
  <si>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</si>
  <si>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</si>
  <si>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</si>
  <si>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</si>
  <si>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</si>
  <si>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{d6977422-eff9-4221-9303-112a2a709da2}</t>
  </si>
  <si>
    <t>0,01</t>
  </si>
  <si>
    <t>21</t>
  </si>
  <si>
    <t>15</t>
  </si>
  <si>
    <t>REKAPITULACE STAVBY</t>
  </si>
  <si>
    <t xml:space="preserve">v ---  níže se nacházejí doplnkové a pomocné údaje k sestavám  --- v</t>
  </si>
  <si>
    <t>Návod na vyplnění</t>
  </si>
  <si>
    <t>0,001</t>
  </si>
  <si>
    <t>Kód:</t>
  </si>
  <si>
    <t>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</si>
  <si>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</si>
  <si>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</si>
  <si>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Jižní spojka - svodidla, č. akce 1031, Praha 4</t>
  </si>
  <si>
    <t>KSO:</t>
  </si>
  <si>
    <t/>
  </si>
  <si>
    <t>CC-CZ:</t>
  </si>
  <si>
    <t>Místo:</t>
  </si>
  <si>
    <t>Jižní spojka</t>
  </si>
  <si>
    <t>Datum:</t>
  </si>
  <si>
    <t>15. 10. 2018</t>
  </si>
  <si>
    <t>Zadavatel:</t>
  </si>
  <si>
    <t>IČ:</t>
  </si>
  <si>
    <t>03447286</t>
  </si>
  <si>
    <t>Technická správa komunikací hl. m. Prahy a.s.</t>
  </si>
  <si>
    <t>DIČ:</t>
  </si>
  <si>
    <t>CZ03447286</t>
  </si>
  <si>
    <t>Uchazeč:</t>
  </si>
  <si>
    <t>Vyplň údaj</t>
  </si>
  <si>
    <t>Projektant:</t>
  </si>
  <si>
    <t>48592722</t>
  </si>
  <si>
    <t>DIPRO, spol s r.o.</t>
  </si>
  <si>
    <t>CZ48592722</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</si>
  <si>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</si>
  <si>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</si>
  <si>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</si>
  <si>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</si>
  <si>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</si>
  <si>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</si>
  <si>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</si>
  <si>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</si>
  <si>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</si>
  <si>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</si>
  <si>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</si>
  <si>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</si>
  <si>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</si>
  <si>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</si>
  <si>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</si>
  <si>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</si>
  <si>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</si>
  <si>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</si>
  <si>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</si>
  <si>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</si>
  <si>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</si>
  <si>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</si>
  <si>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</si>
  <si>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</si>
  <si>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</si>
  <si>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</si>
  <si>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</si>
  <si>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</si>
  <si>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</si>
  <si>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</si>
  <si>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</si>
  <si>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</si>
  <si>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</si>
  <si>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</si>
  <si>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</si>
  <si>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</si>
  <si>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</si>
  <si>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</si>
  <si>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</si>
  <si>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</si>
  <si>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</si>
  <si>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100.1</t>
  </si>
  <si>
    <t>Etapa z centra</t>
  </si>
  <si>
    <t>STA</t>
  </si>
  <si>
    <t>{91afe9b5-6c33-431f-aea3-58b3fda1d9ca}</t>
  </si>
  <si>
    <t>2</t>
  </si>
  <si>
    <t>SO 100.2</t>
  </si>
  <si>
    <t>Etapa do centra</t>
  </si>
  <si>
    <t>{404f2061-68ae-4169-b355-9ca97efe94ea}</t>
  </si>
  <si>
    <t>VRN</t>
  </si>
  <si>
    <t>Vedlejší rozpočtové náklady</t>
  </si>
  <si>
    <t>{ca769b5b-6615-4e6c-a734-84bcfb217f11}</t>
  </si>
  <si>
    <t>1) Krycí list soupisu</t>
  </si>
  <si>
    <t>2) Rekapitulace</t>
  </si>
  <si>
    <t>3) Soupis prací</t>
  </si>
  <si>
    <t>Zpět na list:</t>
  </si>
  <si>
    <t>Rekapitulace stavby</t>
  </si>
  <si>
    <t>Frézování_40</t>
  </si>
  <si>
    <t>Frézování povrchu tl. 40mm</t>
  </si>
  <si>
    <t>m2</t>
  </si>
  <si>
    <t>4038</t>
  </si>
  <si>
    <t>Frézování_60</t>
  </si>
  <si>
    <t>Frézování povrchu tl. 60mm</t>
  </si>
  <si>
    <t>3563</t>
  </si>
  <si>
    <t>KRYCÍ LIST SOUPISU</t>
  </si>
  <si>
    <t>Řezání_40</t>
  </si>
  <si>
    <t>Řezání živičného krytu tl. 40mm</t>
  </si>
  <si>
    <t>m</t>
  </si>
  <si>
    <t>1908,5</t>
  </si>
  <si>
    <t>Řezání_60</t>
  </si>
  <si>
    <t>Řezání živičného krytu tl. 60mm</t>
  </si>
  <si>
    <t>1907,5</t>
  </si>
  <si>
    <t>Frézování_100</t>
  </si>
  <si>
    <t>Frézování povrchu tl. 100mm</t>
  </si>
  <si>
    <t>1806</t>
  </si>
  <si>
    <t>Suť_živice</t>
  </si>
  <si>
    <t>Suť živice</t>
  </si>
  <si>
    <t>t</t>
  </si>
  <si>
    <t>1974,755</t>
  </si>
  <si>
    <t>Objekt:</t>
  </si>
  <si>
    <t>Suť_celkem</t>
  </si>
  <si>
    <t>Suť celkem</t>
  </si>
  <si>
    <t>2180,925</t>
  </si>
  <si>
    <t>SO 100.1 - Etapa z centra</t>
  </si>
  <si>
    <t>Úzké_trhliny</t>
  </si>
  <si>
    <t>Úzké trhliny</t>
  </si>
  <si>
    <t>536,9</t>
  </si>
  <si>
    <t>Neporušené_trhliny</t>
  </si>
  <si>
    <t>Neporušené trhliny</t>
  </si>
  <si>
    <t>805,35</t>
  </si>
  <si>
    <t>Neporuš_trhliny_geo</t>
  </si>
  <si>
    <t>1208,025</t>
  </si>
  <si>
    <t>Široké_trhliny</t>
  </si>
  <si>
    <t>Široké trhliny</t>
  </si>
  <si>
    <t>1610,7</t>
  </si>
  <si>
    <t>Široké_trhliny_proř</t>
  </si>
  <si>
    <t>Široké trhliny pořez</t>
  </si>
  <si>
    <t>966,42</t>
  </si>
  <si>
    <t>Suť_svodidla</t>
  </si>
  <si>
    <t>Suť svodidla</t>
  </si>
  <si>
    <t>278,737</t>
  </si>
  <si>
    <t>Odkopávky</t>
  </si>
  <si>
    <t>m3</t>
  </si>
  <si>
    <t>180,6</t>
  </si>
  <si>
    <t>Odkopávky_strojní</t>
  </si>
  <si>
    <t>Odkopávky strojní</t>
  </si>
  <si>
    <t>72,24</t>
  </si>
  <si>
    <t>Odkopávky_ruční</t>
  </si>
  <si>
    <t>Odkopávky ruční</t>
  </si>
  <si>
    <t>108,36</t>
  </si>
  <si>
    <t>Suť_beton</t>
  </si>
  <si>
    <t>Suť beton</t>
  </si>
  <si>
    <t>206,17</t>
  </si>
  <si>
    <t>Obruby</t>
  </si>
  <si>
    <t>Obruby silniční</t>
  </si>
  <si>
    <t>212</t>
  </si>
  <si>
    <t>REKAPITULACE ČLENĚNÍ SOUPISU PRACÍ</t>
  </si>
  <si>
    <t>Kód dílu - Popis</t>
  </si>
  <si>
    <t>Cena celkem [CZK]</t>
  </si>
  <si>
    <t>Náklady soupisu celkem</t>
  </si>
  <si>
    <t>-1</t>
  </si>
  <si>
    <t>HSV - Práce a dodávky HSV</t>
  </si>
  <si>
    <t xml:space="preserve">    1 - Zemní práce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</si>
  <si>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</si>
  <si>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</si>
  <si>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</si>
  <si>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</si>
  <si>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</si>
  <si>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</si>
  <si>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</si>
  <si>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</si>
  <si>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</si>
  <si>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</si>
  <si>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</si>
  <si>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</si>
  <si>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</si>
  <si>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</si>
  <si>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</si>
  <si>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</si>
  <si>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</si>
  <si>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</si>
  <si>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</si>
  <si>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</si>
  <si>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</si>
  <si>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</si>
  <si>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</si>
  <si>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</si>
  <si>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113107141</t>
  </si>
  <si>
    <t>Odstranění podkladů nebo krytů ručně s přemístěním hmot na skládku na vzdálenost do 3 m nebo s naložením na dopravní prostředek živičných, o tl. vrstvy do 50 mm</t>
  </si>
  <si>
    <t>CS ÚRS 2018 02</t>
  </si>
  <si>
    <t>4</t>
  </si>
  <si>
    <t>780331937</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</si>
  <si>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</si>
  <si>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</si>
  <si>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P</t>
  </si>
  <si>
    <t>Poznámka k položce:
Pro ruční dobourání živičných ploch.</t>
  </si>
  <si>
    <t>VV</t>
  </si>
  <si>
    <t>Frézování_40*0,20</t>
  </si>
  <si>
    <t>Frézování_60*0,20</t>
  </si>
  <si>
    <t>Frézování_100*0,20</t>
  </si>
  <si>
    <t>Součet</t>
  </si>
  <si>
    <t>113154332</t>
  </si>
  <si>
    <t xml:space="preserve">Frézování živičného podkladu nebo krytu  s naložením na dopravní prostředek plochy přes 1 000 do 10 000 m2 bez překážek v trase pruhu šířky přes 1 m do 2 m, tloušťky vrstvy 40 mm</t>
  </si>
  <si>
    <t>628228295</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</si>
  <si>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</si>
  <si>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"Frézování obrusné vrstvy tl. 40mm" 4038</t>
  </si>
  <si>
    <t>3</t>
  </si>
  <si>
    <t>113154334</t>
  </si>
  <si>
    <t xml:space="preserve">Frézování živičného podkladu nebo krytu  s naložením na dopravní prostředek plochy přes 1 000 do 10 000 m2 bez překážek v trase pruhu šířky přes 1 m do 2 m, tloušťky vrstvy 100 mm</t>
  </si>
  <si>
    <t>-795901921</t>
  </si>
  <si>
    <t>"Frézování ložné vrstvy tl. 60mm" 3563</t>
  </si>
  <si>
    <t>"Frézování - ul. V korytech tl. 100m" 1806</t>
  </si>
  <si>
    <t>Frézování_60+Frézování_100</t>
  </si>
  <si>
    <t>113155323</t>
  </si>
  <si>
    <t xml:space="preserve">Frézování betonového podkladu nebo krytu  s naložením na dopravní prostředek plochy přes 1 000 do 10 000 m2 bez překážek v trase pruhu šířky do 1 m, tloušťky vrstvy 50 mm</t>
  </si>
  <si>
    <t>-676316698</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</si>
  <si>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betonového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</si>
  <si>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Široké trhliny - předpoklad 30% z celkové plochy</t>
  </si>
  <si>
    <t>Frézování_60*0,30</t>
  </si>
  <si>
    <t>Frézování_100*0,30</t>
  </si>
  <si>
    <t>5</t>
  </si>
  <si>
    <t>113201112</t>
  </si>
  <si>
    <t xml:space="preserve">Vytrhání obrub  s vybouráním lože, s přemístěním hmot na skládku na vzdálenost do 3 m nebo s naložením na dopravní prostředek silničních ležatých</t>
  </si>
  <si>
    <t>831735239</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</si>
  <si>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</si>
  <si>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"Předpoklad vybourání a obnovy 10%" 212,00</t>
  </si>
  <si>
    <t>6</t>
  </si>
  <si>
    <t>122202201</t>
  </si>
  <si>
    <t xml:space="preserve">Odkopávky a prokopávky nezapažené pro silnice  s přemístěním výkopku v příčných profilech na vzdálenost do 15 m nebo s naložením na dopravní prostředek v hornině tř. 3 do 100 m3</t>
  </si>
  <si>
    <t>-2020064399</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</si>
  <si>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</si>
  <si>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(143+459)*1,0*0,30</t>
  </si>
  <si>
    <t>"Odkopávky strojní 40%" Odkopávky*0,40</t>
  </si>
  <si>
    <t>"Odkopávky ruční 60%" Odkopávky*0,60</t>
  </si>
  <si>
    <t>7</t>
  </si>
  <si>
    <t>122202209</t>
  </si>
  <si>
    <t xml:space="preserve">Odkopávky a prokopávky nezapažené pro silnice  s přemístěním výkopku v příčných profilech na vzdálenost do 15 m nebo s naložením na dopravní prostředek v hornině tř. 3 Příplatek k cenám za lepivost horniny tř. 3</t>
  </si>
  <si>
    <t>-197121178</t>
  </si>
  <si>
    <t>Odkopávky_strojní*0,50</t>
  </si>
  <si>
    <t>8</t>
  </si>
  <si>
    <t>131203101</t>
  </si>
  <si>
    <t xml:space="preserve">Hloubení zapažených i nezapažených jam ručním nebo pneumatickým nářadím  s urovnáním dna do předepsaného profilu a spádu v horninách tř. 3 soudržných</t>
  </si>
  <si>
    <t>-382687133</t>
  </si>
  <si>
    <t xml:space="preserve">Poznámka k souboru cen:_x000d_
1. V cenách jsou započteny i náklady na přehození výkopku na přilehlém terénu na vzdálenost do 3 m od okraje jámy nebo naložení na dopravní prostředek. 2. V cenách 10-3101 až 40-3102 jsou započteny i náklady na svislý přesun horniny po házečkách do 2 metrů. </t>
  </si>
  <si>
    <t>9</t>
  </si>
  <si>
    <t>161101101</t>
  </si>
  <si>
    <t xml:space="preserve">Svislé přemístění výkopku  bez naložení do dopravní nádoby avšak s vyprázdněním dopravní nádoby na hromadu nebo do dopravního prostředku z horniny tř. 1 až 4, při hloubce výkopu přes 1 do 2,5 m</t>
  </si>
  <si>
    <t>874215192</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</si>
  <si>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</si>
  <si>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10</t>
  </si>
  <si>
    <t>162701105</t>
  </si>
  <si>
    <t xml:space="preserve">Vodorovné přemístění výkopku nebo sypaniny po suchu  na obvyklém dopravním prostředku, bez naložení výkopku, avšak se složením bez rozhrnutí z horniny tř. 1 až 4 na vzdálenost přes 9 000 do 10 000 m</t>
  </si>
  <si>
    <t>-956624726</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</si>
  <si>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</si>
  <si>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"Odvoz výkopku na mezideponii ve vzdálenosti 10km a doprava zpět pro zpětné použití" Odkopávky*2</t>
  </si>
  <si>
    <t>11</t>
  </si>
  <si>
    <t>167101102</t>
  </si>
  <si>
    <t xml:space="preserve">Nakládání, skládání a překládání neulehlého výkopku nebo sypaniny  nakládání, množství přes 100 m3, z hornin tř. 1 až 4</t>
  </si>
  <si>
    <t>-1249837042</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</si>
  <si>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</si>
  <si>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"Nakládání výkopku na mezideponii" Odkopávky</t>
  </si>
  <si>
    <t>12</t>
  </si>
  <si>
    <t>171201201</t>
  </si>
  <si>
    <t xml:space="preserve">Uložení sypaniny  na skládky</t>
  </si>
  <si>
    <t>-353568718</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</si>
  <si>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</si>
  <si>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13</t>
  </si>
  <si>
    <t>174101101</t>
  </si>
  <si>
    <t xml:space="preserve">Zásyp sypaninou z jakékoliv horniny  s uložením výkopku ve vrstvách se zhutněním jam, šachet, rýh nebo kolem objektů v těchto vykopávkách</t>
  </si>
  <si>
    <t>-50871015</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</si>
  <si>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</si>
  <si>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Komunikace pozemní</t>
  </si>
  <si>
    <t>14</t>
  </si>
  <si>
    <t>565135111</t>
  </si>
  <si>
    <t xml:space="preserve">Asfaltový beton vrstva podkladní ACP 16 (obalované kamenivo střednězrnné - OKS)  s rozprostřením a zhutněním v pruhu šířky do 3 m, po zhutnění tl. 50 mm</t>
  </si>
  <si>
    <t>1867116223</t>
  </si>
  <si>
    <t xml:space="preserve">Poznámka k souboru cen:_x000d_
1. ČSN EN 13108-1 připouští pro ACP 16 pouze tl. 50 až 80 mm. </t>
  </si>
  <si>
    <t>573111111</t>
  </si>
  <si>
    <t>Postřik infiltrační PI z asfaltu silničního s posypem kamenivem, v množství 0,60 kg/m2</t>
  </si>
  <si>
    <t>-185756717</t>
  </si>
  <si>
    <t>16</t>
  </si>
  <si>
    <t>573231106</t>
  </si>
  <si>
    <t>Postřik spojovací PS bez posypu kamenivem ze silniční emulze, v množství 0,30 kg/m2</t>
  </si>
  <si>
    <t>1987979936</t>
  </si>
  <si>
    <t>17</t>
  </si>
  <si>
    <t>573231108</t>
  </si>
  <si>
    <t>Postřik spojovací PS bez posypu kamenivem ze silniční emulze, v množství 0,50 kg/m2</t>
  </si>
  <si>
    <t>-1010169475</t>
  </si>
  <si>
    <t>18</t>
  </si>
  <si>
    <t>576133355R</t>
  </si>
  <si>
    <t>Asfaltový koberec mastixový MA16 PMS 10/40-6 (VMT) tl 40 mm š do 3 m</t>
  </si>
  <si>
    <t>-1398926436</t>
  </si>
  <si>
    <t>19</t>
  </si>
  <si>
    <t>577156147R</t>
  </si>
  <si>
    <t>Asfaltový beton vrstva ložní ACL 22S, PMS 25/55-60 tl 60 mm š do 3 m z asfaltu</t>
  </si>
  <si>
    <t>-1028169817</t>
  </si>
  <si>
    <t xml:space="preserve">Poznámka k souboru cen:_x000d_
1. ČSN EN 13108-1 připouští pro ACL 22 pouze tl. 60 až 90 mm. </t>
  </si>
  <si>
    <t>20</t>
  </si>
  <si>
    <t>599141111</t>
  </si>
  <si>
    <t xml:space="preserve">Vyplnění spár mezi silničními dílci jakékoliv tloušťky  živičnou zálivkou</t>
  </si>
  <si>
    <t>-1093829250</t>
  </si>
  <si>
    <t xml:space="preserve">Poznámka k souboru cen:_x000d_
1. Ceny lze použít i pro vyplnění spár podkladu z betonu prostého, který se oceňuje cenami souboru cen 567 1 . - . . Podklad z prostého betonu. 2. V ceně 14-1111 jsou započteny i náklady na vyčištění spár. </t>
  </si>
  <si>
    <t>Úpravy povrchů, podlahy a osazování výplní</t>
  </si>
  <si>
    <t>628611141</t>
  </si>
  <si>
    <t xml:space="preserve">Nátěr mostních betonových konstrukcí  akrylátový na siloxanové a plasticko-elastické bázi 1x podkladní +2x ochranný OS-D II (OS 5a)</t>
  </si>
  <si>
    <t>1831190466</t>
  </si>
  <si>
    <t>"ZSNH4/H2" 40*1,0</t>
  </si>
  <si>
    <t>"Ocelové svodidlo kotvené přes hrnek do betonové konstrukce" 389,00*1,0</t>
  </si>
  <si>
    <t>22</t>
  </si>
  <si>
    <t>628635522</t>
  </si>
  <si>
    <t xml:space="preserve">Vyplnění spár dosavadních konstrukcí zdiva  cementovou maltou s vyčištěním spár hloubky do 70 mm, zdiva z betonových prefabrikátů s vyspárováním</t>
  </si>
  <si>
    <t>-1967337159</t>
  </si>
  <si>
    <t xml:space="preserve">Poznámka k souboru cen:_x000d_
1. V cenách nejsou započteny náklady na vysekání spár; tyto práce se oceňují cenami souboru cen 938 90-31 Dokončovací práce na dosavadních konstrukcích - vysekání spár. 2. Množství jednotek se stanoví v m2 rozvinuté upravované plochy. </t>
  </si>
  <si>
    <t>"Ocelové svodidlo kotvené přes hrnek do betonové konstrukce - reprofilace" 389,00*1,0</t>
  </si>
  <si>
    <t>Ostatní konstrukce a práce, bourání</t>
  </si>
  <si>
    <t>23</t>
  </si>
  <si>
    <t>911331111R</t>
  </si>
  <si>
    <t>Svodidlo ocelové jednostranné zádržnosti H1 typ JSNH4/H1 s kotvením sloupků do betonu v rozmezí do 2 m</t>
  </si>
  <si>
    <t>1293306873</t>
  </si>
  <si>
    <t xml:space="preserve">Poznámka k souboru cen:_x000d_
1. V cenách: a) svodidel a svodidlového náběhu jsou započteny i náklady na úpravu pláně, náklady na převozy a přemístění soupravy pro beranění, na zaberanění patního sloupku a a dodávku kompletní svodidlové sady (sloupku, svodnice, zábradelní výplně, distančních dílů, spojovacího materiálu atd.), b) dilatace svodnice je započtena dilatační svodnice včetně izolační podložky a spojovacího materiálu. 2. V cenách nejsou započteny náklady na: a) případnou povrchovou úpravu svodidel (zinkování, nátěry apod.), které se oceňují samostatně, b) krácení a úpravu pásnic a sloupků, toto se oceňuje individuálně. 3. V případě, že se provádí krácení svodnic nebo sloupků, se krácená část neodečítá. </t>
  </si>
  <si>
    <t xml:space="preserve">Poznámka k položce:
Kotvení do betonu bude provedeno pomocí vyztuženého ocelového sloupku z valcovaných profilů standadizovaných pro tento typ svodidel a zádržnosti.
</t>
  </si>
  <si>
    <t>24</t>
  </si>
  <si>
    <t>911334111</t>
  </si>
  <si>
    <t>Zábradelní svodidla ocelová s osazením sloupků kotvením do římsy, se svodnicí úrovně zádržnosti H2 bez výplně</t>
  </si>
  <si>
    <t>1768066572</t>
  </si>
  <si>
    <t xml:space="preserve">Poznámka k souboru cen:_x000d_
1. Ceny zábradelních svodidel obsahují i náklady na přišroubování patního sloupku s roztečí 2 m do betonové nebo ocelové římsy mostu, dotažení patní desky ke konstrukci a dodávku kompletní svodidlové sady (sloupku, svodnice, zábradelní výplně, distančních dílů, madla, spojovacího materiálu, chemických kotev atd.). 2. Ceny dilatace zábradelní výplně obsahují i dodávku dilatační svodnice a spojovacího materiálu. 3. Ceny dilatace madel obsahují i dodávku dilatační manžety madla a spojovacího materiálu. 4. Ceny neobsahují pružný nátěr spáry mezi betonem a sloupkem, tyto se oceňují souborem cen 628 61-11.. Nátěr mostních betonových konstrukcí akrylátový na siloxanové a plasticko-elastické bázi. </t>
  </si>
  <si>
    <t>"ZSNH4/H2" 40</t>
  </si>
  <si>
    <t>25</t>
  </si>
  <si>
    <t>911334621</t>
  </si>
  <si>
    <t>Mostní svodidla ocelová s osazením sloupků kotvením do mostní konstrukce, se svodnicí úrovně zádržnosti H2</t>
  </si>
  <si>
    <t>-285921638</t>
  </si>
  <si>
    <t xml:space="preserve">Poznámka k souboru cen:_x000d_
1. Ceny neobsahují pružný nátěr spáry mezi betonem a sloupkem, tyto se oceňují souborem cen 628 61-11.. Nátěr mostních betonových konstrukcí akrylátový na siloxanové a plasticko-elastické bázi. </t>
  </si>
  <si>
    <t>"Ocelové svodidlo kotvené přes hrnek do betonové konstrukce" 389,00</t>
  </si>
  <si>
    <t>26</t>
  </si>
  <si>
    <t>911381147</t>
  </si>
  <si>
    <t xml:space="preserve">Silniční svodidlo betonové  oboustranné průběžné délky 4 m, výšky 1,2 m</t>
  </si>
  <si>
    <t>-1817234720</t>
  </si>
  <si>
    <t xml:space="preserve">Poznámka k souboru cen:_x000d_
1. Ceny obsahují náklady na: a) osazení svodidla na konstrukci vozovky nebo chodníku, b) směrové a výškové vyrovnání dílců svodidel, c) sepnutí spojovacími tyčemi včetně spojky, d) dodávku dílců a spojek, e) náklady na manipulaci jeřábem 2. V cenách nejsou započteny náklady, které se oceňují cenami katalogu 821-1 Mosty: a) na podkladní vyrovnávací vrstvu z plastbetonu nebo modifikovaného betonu, b) na broušení nerovností plochy konstrukce pro uložení betonového dílce (svodidla), c) na osazení snímatelného svodidlového madla. </t>
  </si>
  <si>
    <t>27</t>
  </si>
  <si>
    <t>911381154</t>
  </si>
  <si>
    <t xml:space="preserve">Silniční svodidlo betonové  oboustranné koncové délky 4 m, výšky 1,2 m</t>
  </si>
  <si>
    <t>1390871215</t>
  </si>
  <si>
    <t>28</t>
  </si>
  <si>
    <t>911381347R</t>
  </si>
  <si>
    <t>Montáž oboustranných průběžných ocelových svodidel SAB s otevíracím prvkem</t>
  </si>
  <si>
    <t>-1287549706</t>
  </si>
  <si>
    <t xml:space="preserve">Poznámka k souboru cen:_x000d_
1. Ceny obsahují náklady na: a) osazení zábrany na konstrukci vozovky nebo chodníku, b) směrové a výškové vyrovnání dílců. </t>
  </si>
  <si>
    <t>29</t>
  </si>
  <si>
    <t>911381824</t>
  </si>
  <si>
    <t xml:space="preserve">Odstranění silničního betonového svodidla  s naložením na dopravní prostředek délky 4 m, výšky 1,2 m</t>
  </si>
  <si>
    <t>1195738564</t>
  </si>
  <si>
    <t>30</t>
  </si>
  <si>
    <t>915211122</t>
  </si>
  <si>
    <t xml:space="preserve">Vodorovné dopravní značení stříkaným plastem  dělící čára šířky 125 mm přerušovaná bílá retroreflexní</t>
  </si>
  <si>
    <t>1040474129</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</si>
  <si>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</si>
  <si>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"Podélná čára přerušovaná tl. 125mm" 950,00</t>
  </si>
  <si>
    <t>"Podélná čára přerušovaná tl. 125mm - ul. V Korytech" 98,00</t>
  </si>
  <si>
    <t>31</t>
  </si>
  <si>
    <t>915221112</t>
  </si>
  <si>
    <t xml:space="preserve">Vodorovné dopravní značení stříkaným plastem  vodící čára bílá šířky 250 mm souvislá retroreflexní</t>
  </si>
  <si>
    <t>120513371</t>
  </si>
  <si>
    <t>"Vodící čára bíla tl. 250mm" 507,00</t>
  </si>
  <si>
    <t>"Podélná čára přerušovaná tl. 250mm - ul. V Korytech" 343,00</t>
  </si>
  <si>
    <t>32</t>
  </si>
  <si>
    <t>915221122</t>
  </si>
  <si>
    <t xml:space="preserve">Vodorovné dopravní značení stříkaným plastem  vodící čára bílá šířky 250 mm přerušovaná retroreflexní</t>
  </si>
  <si>
    <t>168000817</t>
  </si>
  <si>
    <t>"Podélná čára přerušovaná tl. 250mm" 443,00</t>
  </si>
  <si>
    <t>33</t>
  </si>
  <si>
    <t>915231112</t>
  </si>
  <si>
    <t xml:space="preserve">Vodorovné dopravní značení stříkaným plastem  přechody pro chodce, šipky, symboly nápisy bílé retroreflexní</t>
  </si>
  <si>
    <t>-1396911020</t>
  </si>
  <si>
    <t>"V13a - ul. V Korytech" 17,00</t>
  </si>
  <si>
    <t>"9xV9 - ul. V Korytech" 9*3,0*0,5</t>
  </si>
  <si>
    <t>"V5 - ul. V Korytech" 4*(6+4)*0,50</t>
  </si>
  <si>
    <t>34</t>
  </si>
  <si>
    <t>915611111</t>
  </si>
  <si>
    <t xml:space="preserve">Předznačení pro vodorovné značení  stříkané barvou nebo prováděné z nátěrových hmot liniové dělicí čáry, vodicí proužky</t>
  </si>
  <si>
    <t>-1133244023</t>
  </si>
  <si>
    <t xml:space="preserve">Poznámka k souboru cen:_x000d_
1. Množství měrných jednotek se určuje: a) pro cenu -1111 v m délky dělicí čáry nebo vodícího proužku (včetně mezer), b) pro cenu -1112 v m2 natírané nebo stříkané plochy. </t>
  </si>
  <si>
    <t>35</t>
  </si>
  <si>
    <t>915621111</t>
  </si>
  <si>
    <t xml:space="preserve">Předznačení pro vodorovné značení  stříkané barvou nebo prováděné z nátěrových hmot plošné šipky, symboly, nápisy</t>
  </si>
  <si>
    <t>1661360871</t>
  </si>
  <si>
    <t>36</t>
  </si>
  <si>
    <t>916131213</t>
  </si>
  <si>
    <t>Osazení silničního obrubníku betonového se zřízením lože, s vyplněním a zatřením spár cementovou maltou stojatého s boční opěrou z betonu prostého, do lože z betonu prostého</t>
  </si>
  <si>
    <t>356451061</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</si>
  <si>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</si>
  <si>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37</t>
  </si>
  <si>
    <t>M</t>
  </si>
  <si>
    <t>59217031R</t>
  </si>
  <si>
    <t>obrubník betonový silniční 100 x 15 x 25 cm</t>
  </si>
  <si>
    <t>395822306</t>
  </si>
  <si>
    <t>38</t>
  </si>
  <si>
    <t>916991121</t>
  </si>
  <si>
    <t xml:space="preserve">Lože pod obrubníky, krajníky nebo obruby z dlažebních kostek  z betonu prostého tř. C 16/20</t>
  </si>
  <si>
    <t>1510711589</t>
  </si>
  <si>
    <t>Obruby*0,30*0,30</t>
  </si>
  <si>
    <t>39</t>
  </si>
  <si>
    <t>919111213</t>
  </si>
  <si>
    <t xml:space="preserve">Řezání dilatačních spár v čerstvém cementobetonovém krytu  vytvoření komůrky pro těsnící zálivku šířky 10 mm, hloubky 25 mm</t>
  </si>
  <si>
    <t>1333223078</t>
  </si>
  <si>
    <t xml:space="preserve">Poznámka k souboru cen:_x000d_
1. V cenách jsou započteny i náklady na vyčištění spár po řezání. </t>
  </si>
  <si>
    <t>Úzké trhliny - předpoklad 20% z celkové plochy a 0,5m trhliny/m2</t>
  </si>
  <si>
    <t>Frézování_60*0,20*0,50</t>
  </si>
  <si>
    <t>Frézování_100*0,20*0,50</t>
  </si>
  <si>
    <t>40</t>
  </si>
  <si>
    <t>919111233</t>
  </si>
  <si>
    <t xml:space="preserve">Řezání dilatačních spár v čerstvém cementobetonovém krytu  vytvoření komůrky pro těsnící zálivku šířky 20 mm, hloubky 40 mm</t>
  </si>
  <si>
    <t>-474443725</t>
  </si>
  <si>
    <t>Neporušené trhliny - předpoklad 25% z celkové plochy a 0,60m trhliny/m2</t>
  </si>
  <si>
    <t>Frézování_60*0,25*0,60</t>
  </si>
  <si>
    <t>Frézování_100*0,25*0,60</t>
  </si>
  <si>
    <t>Široké trhliny - předpoklad 30% z celkové plochy a 0,60m trhliny/m2</t>
  </si>
  <si>
    <t>Frézování_60*0,30*0,60</t>
  </si>
  <si>
    <t>Frézování_100*0,30*0,60</t>
  </si>
  <si>
    <t>Neporušené_trhliny+Široké_trhliny_proř</t>
  </si>
  <si>
    <t>"Prořez v okolí širokých trhlín po použití AB vrstev" 450</t>
  </si>
  <si>
    <t>41</t>
  </si>
  <si>
    <t>919112212</t>
  </si>
  <si>
    <t xml:space="preserve">Řezání dilatačních spár v živičném krytu  vytvoření komůrky pro těsnící zálivku šířky 10 mm, hloubky 20 mm</t>
  </si>
  <si>
    <t>1782524319</t>
  </si>
  <si>
    <t>42</t>
  </si>
  <si>
    <t>919122112</t>
  </si>
  <si>
    <t xml:space="preserve">Utěsnění dilatačních spár zálivkou za tepla  v cementobetonovém nebo živičném krytu včetně adhezního nátěru s těsnicím profilem pod zálivkou, pro komůrky šířky 10 mm, hloubky 25 mm</t>
  </si>
  <si>
    <t>899596975</t>
  </si>
  <si>
    <t xml:space="preserve">Poznámka k souboru cen:_x000d_
1. V cenách jsou započteny i náklady na vyčištění spár před těsněním a zalitím a náklady na impregnaci, těsnění a zalití spár včetně dodání hmot. </t>
  </si>
  <si>
    <t>Poznámka k položce:
Včetně opatření stěn penetračním adhezním nátěrem.</t>
  </si>
  <si>
    <t>43</t>
  </si>
  <si>
    <t>919122132</t>
  </si>
  <si>
    <t xml:space="preserve">Utěsnění dilatačních spár zálivkou za tepla  v cementobetonovém nebo živičném krytu včetně adhezního nátěru s těsnicím profilem pod zálivkou, pro komůrky šířky 20 mm, hloubky 40 mm</t>
  </si>
  <si>
    <t>1766866435</t>
  </si>
  <si>
    <t>44</t>
  </si>
  <si>
    <t>919721291</t>
  </si>
  <si>
    <t>Vyztužení stávajícího asfaltového povrchu geomříží ze skelných vláken</t>
  </si>
  <si>
    <t>579138503</t>
  </si>
  <si>
    <t xml:space="preserve">Poznámka k souboru cen:_x000d_
1. V cenách jsou započteny i náklady na položení a dodání geomříže včetně přesahů, na ošetření podkladu živičnou emulzí a spojení přesahů živičným postřikem. 2. V cenách -1281 a -1291 jsou započteny i náklady na ochrannou vrstvu z podrceného štěrku a uchycení geomříže k podkladu hřeby. 3. V cenách nejsou započteny náklady na: a) případné odstranění části stávajícího asfaltového krytu, b) broušení povrchu asfaltového krytu před položením geomříže, c) zaplnění trhlin a spár těsnicím materiálem, d) očištění povrchu stávající vozovky. </t>
  </si>
  <si>
    <t>Neporušené trhliny - předpoklad 25% z celkové plochy a 0,60m trhliny/m2 s přesahem 0,75m na každou stranu</t>
  </si>
  <si>
    <t>Frézování_60*0,25*0,60*0,75*2</t>
  </si>
  <si>
    <t>Frézování_100*0,25*0,60*0,75*2</t>
  </si>
  <si>
    <t>45</t>
  </si>
  <si>
    <t>919721293</t>
  </si>
  <si>
    <t>Vyztužení stávajícího asfaltového povrchu geomříží ze skelných vláken s geotextilií, podélná pevnost v tahu 100 kN/m</t>
  </si>
  <si>
    <t>558556692</t>
  </si>
  <si>
    <t>46</t>
  </si>
  <si>
    <t>919731121</t>
  </si>
  <si>
    <t xml:space="preserve">Zarovnání styčné plochy podkladu nebo krytu podél vybourané části komunikace nebo zpevněné plochy  živičné tl. do 50 mm</t>
  </si>
  <si>
    <t>64785037</t>
  </si>
  <si>
    <t xml:space="preserve">Poznámka k souboru cen:_x000d_
1. Pro volbu cen je rozhodující maximální tloušťka zarovnané styčné plochy. 2. Náklady na vodorovné přemístění suti zbylé po zarovnání styčné plochy se samostatně neoceňují, tyto náklady jsou započteny ve vodorovném přemístění suti prováděném při odstraňování podkladů nebo krytů. </t>
  </si>
  <si>
    <t>47</t>
  </si>
  <si>
    <t>919731122</t>
  </si>
  <si>
    <t xml:space="preserve">Zarovnání styčné plochy podkladu nebo krytu podél vybourané části komunikace nebo zpevněné plochy  živičné tl. přes 50 do 100 mm</t>
  </si>
  <si>
    <t>1435495488</t>
  </si>
  <si>
    <t>48</t>
  </si>
  <si>
    <t>919732111</t>
  </si>
  <si>
    <t xml:space="preserve">Úprava povrchu cementobetonového krytu broušením  tl. do 2 mm</t>
  </si>
  <si>
    <t>-1981189441</t>
  </si>
  <si>
    <t xml:space="preserve">Poznámka k souboru cen:_x000d_
1. Cena je určena pro broušení: a) cementobetonového krytu v místě pracovní spáry, b) krytu v místě přechodové příčné spáry mezi cementobetonovým a živičným krytem, c) (odstranění) vodorovného značení z nátěrových hmot provedených na krytech cementobetonových nebo živičných komunikací, letišť a ploch, d) cementobetonového krytu předepsaného projektem provést s rovností povrchu větší, než je rovnost povrchu krytu stanovená příslušnou technickou normou. 2. Cenu nelze použít pro broušení krytu v místech přerušení způsobených technologickými poruchami nebo přerušením betonáže vlivem nepříznivého počasí. 3. Broušení cementobetonového krytu za každé další i započaté 2 mm tloušťky přes 2 mm se oceňuje touto cenou. </t>
  </si>
  <si>
    <t>Předpoklad zroušení 50% povrchu</t>
  </si>
  <si>
    <t>Neporuš_trhliny_geo*0,50</t>
  </si>
  <si>
    <t>Široké_trhliny*0,50</t>
  </si>
  <si>
    <t>49</t>
  </si>
  <si>
    <t>919735111</t>
  </si>
  <si>
    <t xml:space="preserve">Řezání stávajícího živičného krytu nebo podkladu  hloubky do 50 mm</t>
  </si>
  <si>
    <t>-1365328048</t>
  </si>
  <si>
    <t xml:space="preserve">Poznámka k souboru cen:_x000d_
1. V cenách jsou započteny i náklady na spotřebu vody. </t>
  </si>
  <si>
    <t>"Řezání stávajícího živičného krytu - obrusná vrstva tl. 40mm" 1908,50</t>
  </si>
  <si>
    <t>50</t>
  </si>
  <si>
    <t>919735112</t>
  </si>
  <si>
    <t xml:space="preserve">Řezání stávajícího živičného krytu nebo podkladu  hloubky přes 50 do 100 mm</t>
  </si>
  <si>
    <t>1126166861</t>
  </si>
  <si>
    <t>"Řezání stávajícícho živičného krytu - ložní vrstva tl. 60mm" 1907,50</t>
  </si>
  <si>
    <t>51</t>
  </si>
  <si>
    <t>938909331</t>
  </si>
  <si>
    <t>Čištění vozovek metením bláta, prachu nebo hlinitého nánosu s odklizením na hromady na vzdálenost do 20 m nebo naložením na dopravní prostředek ručně povrchu podkladu nebo krytu betonového nebo živičného</t>
  </si>
  <si>
    <t>2029469263</t>
  </si>
  <si>
    <t xml:space="preserve">Poznámka k souboru cen:_x000d_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</si>
  <si>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52</t>
  </si>
  <si>
    <t>938909612</t>
  </si>
  <si>
    <t>Čištění krajnic odstraněním nánosu (ulehlého, popř. zaježděného) naneseného vlivem silničního provozu, s přemístěním na hromady na vzdálenost do 50 m nebo s naložením na dopravní prostředek, ale bez složení průměrné tloušťky přes 100 do 200 mm</t>
  </si>
  <si>
    <t>1082832204</t>
  </si>
  <si>
    <t>53</t>
  </si>
  <si>
    <t>966005211</t>
  </si>
  <si>
    <t>Rozebrání a odstranění silničního zábradlí a ocelových svodidel s přemístěním hmot na skládku na vzdálenost do 10 m nebo s naložením na dopravní prostředek, se zásypem jam po odstraněných sloupcích a s jeho zhutněním silničního zábradlí se sloupky osazenými do říms nebo krycích desek</t>
  </si>
  <si>
    <t>-1879334848</t>
  </si>
  <si>
    <t xml:space="preserve">Poznámka k souboru cen:_x000d_
1. Ceny -5111 a -5311 jsou určeny pro odstranění sloupků zábradlí nebo svodidel upevněných záhozem zeminou, uklínovaných kamenem nebo obetonovaných, popř. zaberaněných. 2. Ceny -5111 a -5211 jsou určeny pro odstranění zábradlí jakéhokoliv druhu se sloupky z jakéhokoliv materiálu a při jakékoliv vzdálenosti sloupků. 3. Cena -5311 je určena pro odstranění svodidla jakéhokoliv druhu při jakékoliv vzdálenosti sloupků. 4. Přemístění vybouraného silničního zábradlí a svodidel na vzdálenost přes 10 m se oceňuje cenami souborů cen 997 22-1 Vodorovná doprava vybouraných hmot. </t>
  </si>
  <si>
    <t>54</t>
  </si>
  <si>
    <t>966005311</t>
  </si>
  <si>
    <t>Rozebrání a odstranění silničního zábradlí a ocelových svodidel s přemístěním hmot na skládku na vzdálenost do 10 m nebo s naložením na dopravní prostředek, se zásypem jam po odstraněných sloupcích a s jeho zhutněním svodidla včetně sloupků, s jednou pásnicí silničního</t>
  </si>
  <si>
    <t>-334910634</t>
  </si>
  <si>
    <t>"JSNH4/H2" 3010,50</t>
  </si>
  <si>
    <t>55</t>
  </si>
  <si>
    <t>966005875R</t>
  </si>
  <si>
    <t>Příplatek za odstranění sloupku řezáním včetně vyspravení podkladu</t>
  </si>
  <si>
    <t>kus</t>
  </si>
  <si>
    <t>1069102764</t>
  </si>
  <si>
    <t>"Z centra vpravo" 143+249</t>
  </si>
  <si>
    <t>"Z centra vlevo" 459+32</t>
  </si>
  <si>
    <t>56</t>
  </si>
  <si>
    <t>966076141</t>
  </si>
  <si>
    <t>Odstranění různých konstrukcí na mostech svodidla ocelového nebo svodidlového zábradlí nebo jejich částí na mostech betonových vcelku</t>
  </si>
  <si>
    <t>-1246442618</t>
  </si>
  <si>
    <t>57</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</si>
  <si>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</si>
  <si>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</si>
  <si>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518830801</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</si>
  <si>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</si>
  <si>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997</t>
  </si>
  <si>
    <t>Přesun sutě</t>
  </si>
  <si>
    <t>58</t>
  </si>
  <si>
    <t>997002511</t>
  </si>
  <si>
    <t xml:space="preserve">Vodorovné přemístění suti a vybouraných hmot  bez naložení, se složením a hrubým urovnáním na vzdálenost do 1 km</t>
  </si>
  <si>
    <t>609154973</t>
  </si>
  <si>
    <t xml:space="preserve">Poznámka k souboru cen:_x000d_
1. Cenu nelze použít pro přemístění po železnici, po vodě nebo ručně. 2. V ceně jsou započteny i náklady na terénní přirážky i na jízdu v nepříznivých poměrech (sklon silnice nebo terénu, povrch dopravní plochy, použití přívěsů apod.). 3. Je-li na dopravní dráze nějaká překážka, pro kterou je nutné překládat suť z jednoho dopravního prostředku na jiný, oceňuje se tato lomená doprava suti v každém úseku samostatně. </t>
  </si>
  <si>
    <t>59</t>
  </si>
  <si>
    <t>997002519</t>
  </si>
  <si>
    <t xml:space="preserve">Vodorovné přemístění suti a vybouraných hmot  bez naložení, se složením a hrubým urovnáním Příplatek k ceně za každý další i započatý 1 km přes 1 km</t>
  </si>
  <si>
    <t>1544651257</t>
  </si>
  <si>
    <t>"Skládka ve vzdálenosti 15km" Suť_celkem*14</t>
  </si>
  <si>
    <t>60</t>
  </si>
  <si>
    <t>997013801</t>
  </si>
  <si>
    <t>Poplatek za uložení stavebního odpadu na skládce (skládkovné) z prostého betonu zatříděného do Katalogu odpadů pod kódem 170 101</t>
  </si>
  <si>
    <t>1693028637</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</si>
  <si>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</si>
  <si>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61</t>
  </si>
  <si>
    <t>997221571</t>
  </si>
  <si>
    <t xml:space="preserve">Vodorovná doprava vybouraných hmot  bez naložení, ale se složením a s hrubým urovnáním na vzdálenost do 1 km</t>
  </si>
  <si>
    <t>1415022718</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</si>
  <si>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</si>
  <si>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"Odvoz svodidel do skladu TSK" 61,480+61,746+1,00+126,441+7,064+21,006</t>
  </si>
  <si>
    <t>62</t>
  </si>
  <si>
    <t>997221579</t>
  </si>
  <si>
    <t xml:space="preserve">Vodorovná doprava vybouraných hmot  bez naložení, ale se složením a s hrubým urovnáním na vzdálenost Příplatek k ceně za každý další i započatý 1 km přes 1 km</t>
  </si>
  <si>
    <t>2027070867</t>
  </si>
  <si>
    <t>"Sklad ve vzdálenosti 15km" Suť_svodidla*14</t>
  </si>
  <si>
    <t>63</t>
  </si>
  <si>
    <t>997221611</t>
  </si>
  <si>
    <t xml:space="preserve">Nakládání na dopravní prostředky  pro vodorovnou dopravu suti</t>
  </si>
  <si>
    <t>619011271</t>
  </si>
  <si>
    <t xml:space="preserve">Poznámka k souboru cen:_x000d_
1. Ceny lze použít i pro překládání při lomené dopravě. 2. Ceny nelze použít při dopravě po železnici, po vodě nebo neobvyklými dopravními prostředky. </t>
  </si>
  <si>
    <t>"Suť živice" 184,377+415,914+1374,464</t>
  </si>
  <si>
    <t>"Suť beton" 206,170</t>
  </si>
  <si>
    <t>64</t>
  </si>
  <si>
    <t>997221845</t>
  </si>
  <si>
    <t>Poplatek za uložení stavebního odpadu na skládce (skládkovné) asfaltového bez obsahu dehtu zatříděného do Katalogu odpadů pod kódem 170 302</t>
  </si>
  <si>
    <t>-2139276908</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</si>
  <si>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</si>
  <si>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998</t>
  </si>
  <si>
    <t>Přesun hmot</t>
  </si>
  <si>
    <t>65</t>
  </si>
  <si>
    <t>998225111</t>
  </si>
  <si>
    <t xml:space="preserve">Přesun hmot pro komunikace s krytem z kameniva, monolitickým betonovým nebo živičným  dopravní vzdálenost do 200 m jakékoliv délky objektu</t>
  </si>
  <si>
    <t>-422259384</t>
  </si>
  <si>
    <t xml:space="preserve">Poznámka k souboru cen:_x000d_
1. Ceny lze použít i pro plochy letišť s krytem monolitickým betonovým nebo živičným. </t>
  </si>
  <si>
    <t>238,257</t>
  </si>
  <si>
    <t>SO 100.2 - Etapa do centra</t>
  </si>
  <si>
    <t>-377622181</t>
  </si>
  <si>
    <t>1032006666</t>
  </si>
  <si>
    <t>"Ocelové svodidlo kotvené přes hrnek do betonové konstrukce" 406,50*1,0</t>
  </si>
  <si>
    <t>-681318034</t>
  </si>
  <si>
    <t>-1868791923</t>
  </si>
  <si>
    <t>-307313816</t>
  </si>
  <si>
    <t>"Ocelové svodidlo kotvené přes hrnek do betonové konstrukce" 406,50</t>
  </si>
  <si>
    <t>800423780</t>
  </si>
  <si>
    <t>-1446689853</t>
  </si>
  <si>
    <t>-870601760</t>
  </si>
  <si>
    <t>-335621137</t>
  </si>
  <si>
    <t>1817018462</t>
  </si>
  <si>
    <t>"JSNH4/H2" 3501</t>
  </si>
  <si>
    <t>-512082456</t>
  </si>
  <si>
    <t>"Do centra vpravo" 482</t>
  </si>
  <si>
    <t>"Do centra vlevo" 491</t>
  </si>
  <si>
    <t>-1855803897</t>
  </si>
  <si>
    <t>-161888627</t>
  </si>
  <si>
    <t>-1485871900</t>
  </si>
  <si>
    <t>"Odvoz svodidel do skladu TSK" 61,480+147,042+7,784+21,951</t>
  </si>
  <si>
    <t>-845969093</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</si>
  <si>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</si>
  <si>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</si>
  <si>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</si>
  <si>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</si>
  <si>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</si>
  <si>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</si>
  <si>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VRN1</t>
  </si>
  <si>
    <t>Průzkumné, geodetické a projektové práce</t>
  </si>
  <si>
    <t>012002000</t>
  </si>
  <si>
    <t>Geodetické práce</t>
  </si>
  <si>
    <t>kpl</t>
  </si>
  <si>
    <t>1024</t>
  </si>
  <si>
    <t>1075553137</t>
  </si>
  <si>
    <t>013244000</t>
  </si>
  <si>
    <t>Dokumentace pro provádění stavby</t>
  </si>
  <si>
    <t>…</t>
  </si>
  <si>
    <t>-14527262</t>
  </si>
  <si>
    <t>013254000</t>
  </si>
  <si>
    <t>Dokumentace skutečného provedení stavby</t>
  </si>
  <si>
    <t>CS ÚRS 2017 01</t>
  </si>
  <si>
    <t>-595092369</t>
  </si>
  <si>
    <t>VRN3</t>
  </si>
  <si>
    <t>Zařízení staveniště</t>
  </si>
  <si>
    <t>030001000</t>
  </si>
  <si>
    <t>902947217</t>
  </si>
  <si>
    <t>034403000</t>
  </si>
  <si>
    <t>Zajištění DIO a DIR</t>
  </si>
  <si>
    <t>561168939</t>
  </si>
  <si>
    <t>034405000</t>
  </si>
  <si>
    <t>Dopravní značení dle DIO</t>
  </si>
  <si>
    <t>-2061915017</t>
  </si>
  <si>
    <t>VRN4</t>
  </si>
  <si>
    <t>Inženýrská činnost</t>
  </si>
  <si>
    <t>043134000</t>
  </si>
  <si>
    <t>Inženýrská činnost zkoušky a ostatní měření zkoušky zátěžové</t>
  </si>
  <si>
    <t>-284095563</t>
  </si>
  <si>
    <t>043194000</t>
  </si>
  <si>
    <t>Ostatní zkoušky</t>
  </si>
  <si>
    <t>-1668486747</t>
  </si>
  <si>
    <t>045203000</t>
  </si>
  <si>
    <t>Inženýrská činnost zkoušky a ostatní měření monitoring kompletační a koordinační činnost kompletační činnost</t>
  </si>
  <si>
    <t>-1379868305</t>
  </si>
  <si>
    <t>VRN6</t>
  </si>
  <si>
    <t>Územní vlivy</t>
  </si>
  <si>
    <t>060001000</t>
  </si>
  <si>
    <t>-1732576235</t>
  </si>
  <si>
    <t>VRN7</t>
  </si>
  <si>
    <t>Provozní vlivy</t>
  </si>
  <si>
    <t>070001000</t>
  </si>
  <si>
    <t>-1830192885</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</si>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</sst>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sz val="8"/>
      <color rgb="FF00000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6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6"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32" fillId="0" borderId="0" xfId="0" applyFont="1" applyAlignment="1">
      <alignment horizontal="left" vertical="center"/>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3"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4" fillId="0" borderId="16" xfId="0" applyNumberFormat="1" applyFont="1" applyBorder="1" applyAlignment="1" applyProtection="1"/>
    <xf numFmtId="166" fontId="34" fillId="0" borderId="17" xfId="0" applyNumberFormat="1" applyFont="1" applyBorder="1" applyAlignment="1" applyProtection="1"/>
    <xf numFmtId="4" fontId="35"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8" fillId="0" borderId="28" xfId="0" applyFont="1" applyBorder="1" applyAlignment="1" applyProtection="1">
      <alignment horizontal="center" vertical="center"/>
    </xf>
    <xf numFmtId="49" fontId="38" fillId="0" borderId="28" xfId="0" applyNumberFormat="1" applyFont="1" applyBorder="1" applyAlignment="1" applyProtection="1">
      <alignment horizontal="left" vertical="center" wrapText="1"/>
    </xf>
    <xf numFmtId="0" fontId="38" fillId="0" borderId="28" xfId="0" applyFont="1" applyBorder="1" applyAlignment="1" applyProtection="1">
      <alignment horizontal="left" vertical="center" wrapText="1"/>
    </xf>
    <xf numFmtId="0" fontId="38" fillId="0" borderId="28" xfId="0" applyFont="1" applyBorder="1" applyAlignment="1" applyProtection="1">
      <alignment horizontal="center" vertical="center" wrapText="1"/>
    </xf>
    <xf numFmtId="167" fontId="38" fillId="0" borderId="28" xfId="0" applyNumberFormat="1" applyFont="1" applyBorder="1" applyAlignment="1" applyProtection="1">
      <alignment vertical="center"/>
    </xf>
    <xf numFmtId="4" fontId="38" fillId="3" borderId="28" xfId="0" applyNumberFormat="1" applyFont="1" applyFill="1" applyBorder="1" applyAlignment="1" applyProtection="1">
      <alignment vertical="center"/>
      <protection locked="0"/>
    </xf>
    <xf numFmtId="4" fontId="38" fillId="0" borderId="28" xfId="0" applyNumberFormat="1" applyFont="1" applyBorder="1" applyAlignment="1" applyProtection="1">
      <alignment vertical="center"/>
    </xf>
    <xf numFmtId="0" fontId="38" fillId="0" borderId="5" xfId="0" applyFont="1" applyBorder="1" applyAlignment="1">
      <alignment vertical="center"/>
    </xf>
    <xf numFmtId="0" fontId="38" fillId="3" borderId="28"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1"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lignment vertical="top"/>
      <protection locked="0"/>
    </xf>
    <xf numFmtId="0" fontId="39" fillId="0" borderId="29" xfId="0" applyFont="1" applyBorder="1" applyAlignment="1">
      <alignment vertical="center" wrapText="1"/>
      <protection locked="0"/>
    </xf>
    <xf numFmtId="0" fontId="39" fillId="0" borderId="30" xfId="0" applyFont="1" applyBorder="1" applyAlignment="1">
      <alignment vertical="center" wrapText="1"/>
      <protection locked="0"/>
    </xf>
    <xf numFmtId="0" fontId="39" fillId="0" borderId="31" xfId="0" applyFont="1" applyBorder="1" applyAlignment="1">
      <alignment vertical="center" wrapText="1"/>
      <protection locked="0"/>
    </xf>
    <xf numFmtId="0" fontId="39" fillId="0" borderId="32" xfId="0" applyFont="1" applyBorder="1" applyAlignment="1">
      <alignment horizontal="center" vertical="center" wrapText="1"/>
      <protection locked="0"/>
    </xf>
    <xf numFmtId="0" fontId="40" fillId="0" borderId="1" xfId="0" applyFont="1" applyBorder="1" applyAlignment="1">
      <alignment horizontal="center" vertical="center" wrapText="1"/>
      <protection locked="0"/>
    </xf>
    <xf numFmtId="0" fontId="39" fillId="0" borderId="33" xfId="0" applyFont="1" applyBorder="1" applyAlignment="1">
      <alignment horizontal="center" vertical="center" wrapText="1"/>
      <protection locked="0"/>
    </xf>
    <xf numFmtId="0" fontId="39" fillId="0" borderId="32" xfId="0" applyFont="1" applyBorder="1" applyAlignment="1">
      <alignment vertical="center" wrapText="1"/>
      <protection locked="0"/>
    </xf>
    <xf numFmtId="0" fontId="41" fillId="0" borderId="34" xfId="0" applyFont="1" applyBorder="1" applyAlignment="1">
      <alignment horizontal="left" wrapText="1"/>
      <protection locked="0"/>
    </xf>
    <xf numFmtId="0" fontId="39" fillId="0" borderId="33" xfId="0" applyFont="1" applyBorder="1" applyAlignment="1">
      <alignment vertical="center" wrapText="1"/>
      <protection locked="0"/>
    </xf>
    <xf numFmtId="0" fontId="41" fillId="0" borderId="1" xfId="0" applyFont="1" applyBorder="1" applyAlignment="1">
      <alignment horizontal="left" vertical="center" wrapText="1"/>
      <protection locked="0"/>
    </xf>
    <xf numFmtId="0" fontId="42" fillId="0" borderId="1" xfId="0" applyFont="1" applyBorder="1" applyAlignment="1">
      <alignment horizontal="left" vertical="center" wrapText="1"/>
      <protection locked="0"/>
    </xf>
    <xf numFmtId="0" fontId="42" fillId="0" borderId="32" xfId="0" applyFont="1" applyBorder="1" applyAlignment="1">
      <alignment vertical="center" wrapText="1"/>
      <protection locked="0"/>
    </xf>
    <xf numFmtId="0" fontId="42" fillId="0" borderId="1" xfId="0" applyFont="1" applyBorder="1" applyAlignment="1">
      <alignment vertical="center" wrapText="1"/>
      <protection locked="0"/>
    </xf>
    <xf numFmtId="0" fontId="42" fillId="0" borderId="1" xfId="0" applyFont="1" applyBorder="1" applyAlignment="1">
      <alignment vertical="center"/>
      <protection locked="0"/>
    </xf>
    <xf numFmtId="0" fontId="42" fillId="0" borderId="1" xfId="0" applyFont="1" applyBorder="1" applyAlignment="1">
      <alignment horizontal="left" vertical="center"/>
      <protection locked="0"/>
    </xf>
    <xf numFmtId="49" fontId="42" fillId="0" borderId="1" xfId="0" applyNumberFormat="1" applyFont="1" applyBorder="1" applyAlignment="1">
      <alignment horizontal="left" vertical="center" wrapText="1"/>
      <protection locked="0"/>
    </xf>
    <xf numFmtId="49" fontId="42" fillId="0" borderId="1" xfId="0" applyNumberFormat="1" applyFont="1" applyBorder="1" applyAlignment="1">
      <alignment vertical="center" wrapText="1"/>
      <protection locked="0"/>
    </xf>
    <xf numFmtId="0" fontId="39" fillId="0" borderId="35" xfId="0" applyFont="1" applyBorder="1" applyAlignment="1">
      <alignment vertical="center" wrapText="1"/>
      <protection locked="0"/>
    </xf>
    <xf numFmtId="0" fontId="43" fillId="0" borderId="34" xfId="0" applyFont="1" applyBorder="1" applyAlignment="1">
      <alignment vertical="center" wrapText="1"/>
      <protection locked="0"/>
    </xf>
    <xf numFmtId="0" fontId="39" fillId="0" borderId="36" xfId="0" applyFont="1" applyBorder="1" applyAlignment="1">
      <alignment vertical="center" wrapText="1"/>
      <protection locked="0"/>
    </xf>
    <xf numFmtId="0" fontId="39" fillId="0" borderId="1" xfId="0" applyFont="1" applyBorder="1" applyAlignment="1">
      <alignment vertical="top"/>
      <protection locked="0"/>
    </xf>
    <xf numFmtId="0" fontId="39" fillId="0" borderId="0" xfId="0" applyFont="1" applyAlignment="1">
      <alignment vertical="top"/>
      <protection locked="0"/>
    </xf>
    <xf numFmtId="0" fontId="39" fillId="0" borderId="29" xfId="0" applyFont="1" applyBorder="1" applyAlignment="1">
      <alignment horizontal="left" vertical="center"/>
      <protection locked="0"/>
    </xf>
    <xf numFmtId="0" fontId="39" fillId="0" borderId="30" xfId="0" applyFont="1" applyBorder="1" applyAlignment="1">
      <alignment horizontal="left" vertical="center"/>
      <protection locked="0"/>
    </xf>
    <xf numFmtId="0" fontId="39" fillId="0" borderId="31" xfId="0" applyFont="1" applyBorder="1" applyAlignment="1">
      <alignment horizontal="left" vertical="center"/>
      <protection locked="0"/>
    </xf>
    <xf numFmtId="0" fontId="39" fillId="0" borderId="32" xfId="0" applyFont="1" applyBorder="1" applyAlignment="1">
      <alignment horizontal="left" vertical="center"/>
      <protection locked="0"/>
    </xf>
    <xf numFmtId="0" fontId="40" fillId="0" borderId="1" xfId="0" applyFont="1" applyBorder="1" applyAlignment="1">
      <alignment horizontal="center" vertical="center"/>
      <protection locked="0"/>
    </xf>
    <xf numFmtId="0" fontId="39" fillId="0" borderId="33" xfId="0" applyFont="1" applyBorder="1" applyAlignment="1">
      <alignment horizontal="left" vertical="center"/>
      <protection locked="0"/>
    </xf>
    <xf numFmtId="0" fontId="41" fillId="0" borderId="1" xfId="0" applyFont="1" applyBorder="1" applyAlignment="1">
      <alignment horizontal="left" vertical="center"/>
      <protection locked="0"/>
    </xf>
    <xf numFmtId="0" fontId="44" fillId="0" borderId="0" xfId="0" applyFont="1" applyAlignment="1">
      <alignment horizontal="left" vertical="center"/>
      <protection locked="0"/>
    </xf>
    <xf numFmtId="0" fontId="41" fillId="0" borderId="34" xfId="0" applyFont="1" applyBorder="1" applyAlignment="1">
      <alignment horizontal="left" vertical="center"/>
      <protection locked="0"/>
    </xf>
    <xf numFmtId="0" fontId="41" fillId="0" borderId="34" xfId="0" applyFont="1" applyBorder="1" applyAlignment="1">
      <alignment horizontal="center" vertical="center"/>
      <protection locked="0"/>
    </xf>
    <xf numFmtId="0" fontId="44" fillId="0" borderId="34" xfId="0" applyFont="1" applyBorder="1" applyAlignment="1">
      <alignment horizontal="left" vertical="center"/>
      <protection locked="0"/>
    </xf>
    <xf numFmtId="0" fontId="45" fillId="0" borderId="1" xfId="0" applyFont="1" applyBorder="1" applyAlignment="1">
      <alignment horizontal="left" vertical="center"/>
      <protection locked="0"/>
    </xf>
    <xf numFmtId="0" fontId="42" fillId="0" borderId="0" xfId="0" applyFont="1" applyAlignment="1">
      <alignment horizontal="left" vertical="center"/>
      <protection locked="0"/>
    </xf>
    <xf numFmtId="0" fontId="42" fillId="0" borderId="1" xfId="0" applyFont="1" applyBorder="1" applyAlignment="1">
      <alignment horizontal="center" vertical="center"/>
      <protection locked="0"/>
    </xf>
    <xf numFmtId="0" fontId="42" fillId="0" borderId="32" xfId="0" applyFont="1" applyBorder="1" applyAlignment="1">
      <alignment horizontal="left" vertical="center"/>
      <protection locked="0"/>
    </xf>
    <xf numFmtId="0" fontId="42" fillId="0" borderId="1" xfId="0" applyFont="1" applyFill="1" applyBorder="1" applyAlignment="1">
      <alignment horizontal="left" vertical="center"/>
      <protection locked="0"/>
    </xf>
    <xf numFmtId="0" fontId="42" fillId="0" borderId="1" xfId="0" applyFont="1" applyFill="1" applyBorder="1" applyAlignment="1">
      <alignment horizontal="center" vertical="center"/>
      <protection locked="0"/>
    </xf>
    <xf numFmtId="0" fontId="39" fillId="0" borderId="35" xfId="0" applyFont="1" applyBorder="1" applyAlignment="1">
      <alignment horizontal="left" vertical="center"/>
      <protection locked="0"/>
    </xf>
    <xf numFmtId="0" fontId="43" fillId="0" borderId="34" xfId="0" applyFont="1" applyBorder="1" applyAlignment="1">
      <alignment horizontal="left" vertical="center"/>
      <protection locked="0"/>
    </xf>
    <xf numFmtId="0" fontId="39" fillId="0" borderId="36" xfId="0" applyFont="1" applyBorder="1" applyAlignment="1">
      <alignment horizontal="left" vertical="center"/>
      <protection locked="0"/>
    </xf>
    <xf numFmtId="0" fontId="39"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4" fillId="0" borderId="1" xfId="0" applyFont="1" applyBorder="1" applyAlignment="1">
      <alignment horizontal="left" vertical="center"/>
      <protection locked="0"/>
    </xf>
    <xf numFmtId="0" fontId="42" fillId="0" borderId="34" xfId="0" applyFont="1" applyBorder="1" applyAlignment="1">
      <alignment horizontal="left" vertical="center"/>
      <protection locked="0"/>
    </xf>
    <xf numFmtId="0" fontId="39" fillId="0" borderId="1" xfId="0" applyFont="1" applyBorder="1" applyAlignment="1">
      <alignment horizontal="left" vertical="center" wrapText="1"/>
      <protection locked="0"/>
    </xf>
    <xf numFmtId="0" fontId="42" fillId="0" borderId="1" xfId="0" applyFont="1" applyBorder="1" applyAlignment="1">
      <alignment horizontal="center" vertical="center" wrapText="1"/>
      <protection locked="0"/>
    </xf>
    <xf numFmtId="0" fontId="39" fillId="0" borderId="29" xfId="0" applyFont="1" applyBorder="1" applyAlignment="1">
      <alignment horizontal="left" vertical="center" wrapText="1"/>
      <protection locked="0"/>
    </xf>
    <xf numFmtId="0" fontId="39" fillId="0" borderId="30" xfId="0" applyFont="1" applyBorder="1" applyAlignment="1">
      <alignment horizontal="left" vertical="center" wrapText="1"/>
      <protection locked="0"/>
    </xf>
    <xf numFmtId="0" fontId="39" fillId="0" borderId="31" xfId="0" applyFont="1" applyBorder="1" applyAlignment="1">
      <alignment horizontal="left" vertical="center" wrapText="1"/>
      <protection locked="0"/>
    </xf>
    <xf numFmtId="0" fontId="39" fillId="0" borderId="32" xfId="0" applyFont="1" applyBorder="1" applyAlignment="1">
      <alignment horizontal="left" vertical="center" wrapText="1"/>
      <protection locked="0"/>
    </xf>
    <xf numFmtId="0" fontId="39" fillId="0" borderId="33" xfId="0" applyFont="1" applyBorder="1" applyAlignment="1">
      <alignment horizontal="left" vertical="center" wrapText="1"/>
      <protection locked="0"/>
    </xf>
    <xf numFmtId="0" fontId="44" fillId="0" borderId="32" xfId="0" applyFont="1" applyBorder="1" applyAlignment="1">
      <alignment horizontal="left" vertical="center" wrapText="1"/>
      <protection locked="0"/>
    </xf>
    <xf numFmtId="0" fontId="44" fillId="0" borderId="33" xfId="0" applyFont="1" applyBorder="1" applyAlignment="1">
      <alignment horizontal="left" vertical="center" wrapText="1"/>
      <protection locked="0"/>
    </xf>
    <xf numFmtId="0" fontId="42" fillId="0" borderId="32" xfId="0" applyFont="1" applyBorder="1" applyAlignment="1">
      <alignment horizontal="left" vertical="center" wrapText="1"/>
      <protection locked="0"/>
    </xf>
    <xf numFmtId="0" fontId="42" fillId="0" borderId="33" xfId="0" applyFont="1" applyBorder="1" applyAlignment="1">
      <alignment horizontal="left" vertical="center" wrapText="1"/>
      <protection locked="0"/>
    </xf>
    <xf numFmtId="0" fontId="42" fillId="0" borderId="33" xfId="0" applyFont="1" applyBorder="1" applyAlignment="1">
      <alignment horizontal="left" vertical="center"/>
      <protection locked="0"/>
    </xf>
    <xf numFmtId="0" fontId="42" fillId="0" borderId="35" xfId="0" applyFont="1" applyBorder="1" applyAlignment="1">
      <alignment horizontal="left" vertical="center" wrapText="1"/>
      <protection locked="0"/>
    </xf>
    <xf numFmtId="0" fontId="42" fillId="0" borderId="34" xfId="0" applyFont="1" applyBorder="1" applyAlignment="1">
      <alignment horizontal="left" vertical="center" wrapText="1"/>
      <protection locked="0"/>
    </xf>
    <xf numFmtId="0" fontId="42" fillId="0" borderId="36" xfId="0" applyFont="1" applyBorder="1" applyAlignment="1">
      <alignment horizontal="left" vertical="center" wrapText="1"/>
      <protection locked="0"/>
    </xf>
    <xf numFmtId="0" fontId="42" fillId="0" borderId="1" xfId="0" applyFont="1" applyBorder="1" applyAlignment="1">
      <alignment horizontal="left" vertical="top"/>
      <protection locked="0"/>
    </xf>
    <xf numFmtId="0" fontId="42" fillId="0" borderId="1" xfId="0" applyFont="1" applyBorder="1" applyAlignment="1">
      <alignment horizontal="center" vertical="top"/>
      <protection locked="0"/>
    </xf>
    <xf numFmtId="0" fontId="42" fillId="0" borderId="35" xfId="0" applyFont="1" applyBorder="1" applyAlignment="1">
      <alignment horizontal="left" vertical="center"/>
      <protection locked="0"/>
    </xf>
    <xf numFmtId="0" fontId="42" fillId="0" borderId="36" xfId="0" applyFont="1" applyBorder="1" applyAlignment="1">
      <alignment horizontal="left" vertical="center"/>
      <protection locked="0"/>
    </xf>
    <xf numFmtId="0" fontId="44" fillId="0" borderId="0" xfId="0" applyFont="1" applyAlignment="1">
      <alignment vertical="center"/>
      <protection locked="0"/>
    </xf>
    <xf numFmtId="0" fontId="41" fillId="0" borderId="1" xfId="0" applyFont="1" applyBorder="1" applyAlignment="1">
      <alignment vertical="center"/>
      <protection locked="0"/>
    </xf>
    <xf numFmtId="0" fontId="44" fillId="0" borderId="34" xfId="0" applyFont="1" applyBorder="1" applyAlignment="1">
      <alignment vertical="center"/>
      <protection locked="0"/>
    </xf>
    <xf numFmtId="0" fontId="41" fillId="0" borderId="34" xfId="0" applyFont="1" applyBorder="1" applyAlignment="1">
      <alignment vertical="center"/>
      <protection locked="0"/>
    </xf>
    <xf numFmtId="0" fontId="0" fillId="0" borderId="1" xfId="0" applyBorder="1" applyAlignment="1">
      <alignment vertical="top"/>
      <protection locked="0"/>
    </xf>
    <xf numFmtId="49" fontId="42"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1" fillId="0" borderId="34" xfId="0" applyFont="1" applyBorder="1" applyAlignment="1">
      <alignment horizontal="left"/>
      <protection locked="0"/>
    </xf>
    <xf numFmtId="0" fontId="44" fillId="0" borderId="34" xfId="0" applyFont="1" applyBorder="1" applyAlignment="1">
      <protection locked="0"/>
    </xf>
    <xf numFmtId="0" fontId="39" fillId="0" borderId="32" xfId="0" applyFont="1" applyBorder="1" applyAlignment="1">
      <alignment vertical="top"/>
      <protection locked="0"/>
    </xf>
    <xf numFmtId="0" fontId="39" fillId="0" borderId="33" xfId="0" applyFont="1" applyBorder="1" applyAlignment="1">
      <alignment vertical="top"/>
      <protection locked="0"/>
    </xf>
    <xf numFmtId="0" fontId="39" fillId="0" borderId="1" xfId="0" applyFont="1" applyBorder="1" applyAlignment="1">
      <alignment horizontal="center" vertical="center"/>
      <protection locked="0"/>
    </xf>
    <xf numFmtId="0" fontId="39" fillId="0" borderId="1" xfId="0" applyFont="1" applyBorder="1" applyAlignment="1">
      <alignment horizontal="left" vertical="top"/>
      <protection locked="0"/>
    </xf>
    <xf numFmtId="0" fontId="39" fillId="0" borderId="35" xfId="0" applyFont="1" applyBorder="1" applyAlignment="1">
      <alignment vertical="top"/>
      <protection locked="0"/>
    </xf>
    <xf numFmtId="0" fontId="39" fillId="0" borderId="34" xfId="0" applyFont="1" applyBorder="1" applyAlignment="1">
      <alignment vertical="top"/>
      <protection locked="0"/>
    </xf>
    <xf numFmtId="0" fontId="39"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styles" Target="styles.xml" /><Relationship Id="rId7" Type="http://schemas.openxmlformats.org/officeDocument/2006/relationships/theme" Target="theme/theme1.xml" /><Relationship Id="rId8" Type="http://schemas.openxmlformats.org/officeDocument/2006/relationships/calcChain" Target="calcChain.xml" /><Relationship Id="rId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8</v>
      </c>
    </row>
    <row r="7" ht="14.4" customHeight="1">
      <c r="B7" s="27"/>
      <c r="C7" s="28"/>
      <c r="D7" s="39"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22</v>
      </c>
      <c r="AL7" s="28"/>
      <c r="AM7" s="28"/>
      <c r="AN7" s="34" t="s">
        <v>21</v>
      </c>
      <c r="AO7" s="28"/>
      <c r="AP7" s="28"/>
      <c r="AQ7" s="30"/>
      <c r="BE7" s="38"/>
      <c r="BS7" s="23" t="s">
        <v>8</v>
      </c>
    </row>
    <row r="8" ht="14.4" customHeight="1">
      <c r="B8" s="27"/>
      <c r="C8" s="28"/>
      <c r="D8" s="39"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25</v>
      </c>
      <c r="AL8" s="28"/>
      <c r="AM8" s="28"/>
      <c r="AN8" s="40" t="s">
        <v>26</v>
      </c>
      <c r="AO8" s="28"/>
      <c r="AP8" s="28"/>
      <c r="AQ8" s="30"/>
      <c r="BE8" s="38"/>
      <c r="BS8" s="23" t="s">
        <v>8</v>
      </c>
    </row>
    <row r="9" ht="14.4"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8"/>
      <c r="BS9" s="23" t="s">
        <v>8</v>
      </c>
    </row>
    <row r="10" ht="14.4" customHeight="1">
      <c r="B10" s="27"/>
      <c r="C10" s="28"/>
      <c r="D10" s="39"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28</v>
      </c>
      <c r="AL10" s="28"/>
      <c r="AM10" s="28"/>
      <c r="AN10" s="34" t="s">
        <v>29</v>
      </c>
      <c r="AO10" s="28"/>
      <c r="AP10" s="28"/>
      <c r="AQ10" s="30"/>
      <c r="BE10" s="38"/>
      <c r="BS10" s="23" t="s">
        <v>8</v>
      </c>
    </row>
    <row r="11" ht="18.48" customHeight="1">
      <c r="B11" s="27"/>
      <c r="C11" s="28"/>
      <c r="D11" s="28"/>
      <c r="E11" s="34" t="s">
        <v>30</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31</v>
      </c>
      <c r="AL11" s="28"/>
      <c r="AM11" s="28"/>
      <c r="AN11" s="34" t="s">
        <v>32</v>
      </c>
      <c r="AO11" s="28"/>
      <c r="AP11" s="28"/>
      <c r="AQ11" s="30"/>
      <c r="BE11" s="38"/>
      <c r="BS11" s="23" t="s">
        <v>8</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8</v>
      </c>
    </row>
    <row r="13" ht="14.4" customHeight="1">
      <c r="B13" s="27"/>
      <c r="C13" s="28"/>
      <c r="D13" s="39" t="s">
        <v>33</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28</v>
      </c>
      <c r="AL13" s="28"/>
      <c r="AM13" s="28"/>
      <c r="AN13" s="41" t="s">
        <v>34</v>
      </c>
      <c r="AO13" s="28"/>
      <c r="AP13" s="28"/>
      <c r="AQ13" s="30"/>
      <c r="BE13" s="38"/>
      <c r="BS13" s="23" t="s">
        <v>8</v>
      </c>
    </row>
    <row r="14">
      <c r="B14" s="27"/>
      <c r="C14" s="28"/>
      <c r="D14" s="28"/>
      <c r="E14" s="41" t="s">
        <v>34</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9" t="s">
        <v>31</v>
      </c>
      <c r="AL14" s="28"/>
      <c r="AM14" s="28"/>
      <c r="AN14" s="41" t="s">
        <v>34</v>
      </c>
      <c r="AO14" s="28"/>
      <c r="AP14" s="28"/>
      <c r="AQ14" s="30"/>
      <c r="BE14" s="38"/>
      <c r="BS14" s="23" t="s">
        <v>8</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35</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28</v>
      </c>
      <c r="AL16" s="28"/>
      <c r="AM16" s="28"/>
      <c r="AN16" s="34" t="s">
        <v>36</v>
      </c>
      <c r="AO16" s="28"/>
      <c r="AP16" s="28"/>
      <c r="AQ16" s="30"/>
      <c r="BE16" s="38"/>
      <c r="BS16" s="23" t="s">
        <v>6</v>
      </c>
    </row>
    <row r="17" ht="18.48" customHeight="1">
      <c r="B17" s="27"/>
      <c r="C17" s="28"/>
      <c r="D17" s="28"/>
      <c r="E17" s="34" t="s">
        <v>37</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31</v>
      </c>
      <c r="AL17" s="28"/>
      <c r="AM17" s="28"/>
      <c r="AN17" s="34" t="s">
        <v>38</v>
      </c>
      <c r="AO17" s="28"/>
      <c r="AP17" s="28"/>
      <c r="AQ17" s="30"/>
      <c r="BE17" s="38"/>
      <c r="BS17" s="23" t="s">
        <v>39</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40</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8</v>
      </c>
    </row>
    <row r="20" ht="16.5" customHeight="1">
      <c r="B20" s="27"/>
      <c r="C20" s="28"/>
      <c r="D20" s="28"/>
      <c r="E20" s="43" t="s">
        <v>21</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28"/>
      <c r="AQ22" s="30"/>
      <c r="BE22" s="38"/>
    </row>
    <row r="23" s="1" customFormat="1" ht="25.92" customHeight="1">
      <c r="B23" s="45"/>
      <c r="C23" s="46"/>
      <c r="D23" s="47" t="s">
        <v>41</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9">
        <f>ROUND(AG51,2)</f>
        <v>0</v>
      </c>
      <c r="AL23" s="48"/>
      <c r="AM23" s="48"/>
      <c r="AN23" s="48"/>
      <c r="AO23" s="48"/>
      <c r="AP23" s="46"/>
      <c r="AQ23" s="50"/>
      <c r="BE23" s="38"/>
    </row>
    <row r="24" s="1" customFormat="1" ht="6.96" customHeight="1">
      <c r="B24" s="45"/>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50"/>
      <c r="BE24" s="38"/>
    </row>
    <row r="25" s="1" customFormat="1">
      <c r="B25" s="45"/>
      <c r="C25" s="46"/>
      <c r="D25" s="46"/>
      <c r="E25" s="46"/>
      <c r="F25" s="46"/>
      <c r="G25" s="46"/>
      <c r="H25" s="46"/>
      <c r="I25" s="46"/>
      <c r="J25" s="46"/>
      <c r="K25" s="46"/>
      <c r="L25" s="51" t="s">
        <v>42</v>
      </c>
      <c r="M25" s="51"/>
      <c r="N25" s="51"/>
      <c r="O25" s="51"/>
      <c r="P25" s="46"/>
      <c r="Q25" s="46"/>
      <c r="R25" s="46"/>
      <c r="S25" s="46"/>
      <c r="T25" s="46"/>
      <c r="U25" s="46"/>
      <c r="V25" s="46"/>
      <c r="W25" s="51" t="s">
        <v>43</v>
      </c>
      <c r="X25" s="51"/>
      <c r="Y25" s="51"/>
      <c r="Z25" s="51"/>
      <c r="AA25" s="51"/>
      <c r="AB25" s="51"/>
      <c r="AC25" s="51"/>
      <c r="AD25" s="51"/>
      <c r="AE25" s="51"/>
      <c r="AF25" s="46"/>
      <c r="AG25" s="46"/>
      <c r="AH25" s="46"/>
      <c r="AI25" s="46"/>
      <c r="AJ25" s="46"/>
      <c r="AK25" s="51" t="s">
        <v>44</v>
      </c>
      <c r="AL25" s="51"/>
      <c r="AM25" s="51"/>
      <c r="AN25" s="51"/>
      <c r="AO25" s="51"/>
      <c r="AP25" s="46"/>
      <c r="AQ25" s="50"/>
      <c r="BE25" s="38"/>
    </row>
    <row r="26" s="2" customFormat="1" ht="14.4" customHeight="1">
      <c r="B26" s="52"/>
      <c r="C26" s="53"/>
      <c r="D26" s="54" t="s">
        <v>45</v>
      </c>
      <c r="E26" s="53"/>
      <c r="F26" s="54" t="s">
        <v>46</v>
      </c>
      <c r="G26" s="53"/>
      <c r="H26" s="53"/>
      <c r="I26" s="53"/>
      <c r="J26" s="53"/>
      <c r="K26" s="53"/>
      <c r="L26" s="55">
        <v>0.20999999999999999</v>
      </c>
      <c r="M26" s="53"/>
      <c r="N26" s="53"/>
      <c r="O26" s="53"/>
      <c r="P26" s="53"/>
      <c r="Q26" s="53"/>
      <c r="R26" s="53"/>
      <c r="S26" s="53"/>
      <c r="T26" s="53"/>
      <c r="U26" s="53"/>
      <c r="V26" s="53"/>
      <c r="W26" s="56">
        <f>ROUND(AZ51,2)</f>
        <v>0</v>
      </c>
      <c r="X26" s="53"/>
      <c r="Y26" s="53"/>
      <c r="Z26" s="53"/>
      <c r="AA26" s="53"/>
      <c r="AB26" s="53"/>
      <c r="AC26" s="53"/>
      <c r="AD26" s="53"/>
      <c r="AE26" s="53"/>
      <c r="AF26" s="53"/>
      <c r="AG26" s="53"/>
      <c r="AH26" s="53"/>
      <c r="AI26" s="53"/>
      <c r="AJ26" s="53"/>
      <c r="AK26" s="56">
        <f>ROUND(AV51,2)</f>
        <v>0</v>
      </c>
      <c r="AL26" s="53"/>
      <c r="AM26" s="53"/>
      <c r="AN26" s="53"/>
      <c r="AO26" s="53"/>
      <c r="AP26" s="53"/>
      <c r="AQ26" s="57"/>
      <c r="BE26" s="38"/>
    </row>
    <row r="27" s="2" customFormat="1" ht="14.4" customHeight="1">
      <c r="B27" s="52"/>
      <c r="C27" s="53"/>
      <c r="D27" s="53"/>
      <c r="E27" s="53"/>
      <c r="F27" s="54" t="s">
        <v>47</v>
      </c>
      <c r="G27" s="53"/>
      <c r="H27" s="53"/>
      <c r="I27" s="53"/>
      <c r="J27" s="53"/>
      <c r="K27" s="53"/>
      <c r="L27" s="55">
        <v>0.14999999999999999</v>
      </c>
      <c r="M27" s="53"/>
      <c r="N27" s="53"/>
      <c r="O27" s="53"/>
      <c r="P27" s="53"/>
      <c r="Q27" s="53"/>
      <c r="R27" s="53"/>
      <c r="S27" s="53"/>
      <c r="T27" s="53"/>
      <c r="U27" s="53"/>
      <c r="V27" s="53"/>
      <c r="W27" s="56">
        <f>ROUND(BA51,2)</f>
        <v>0</v>
      </c>
      <c r="X27" s="53"/>
      <c r="Y27" s="53"/>
      <c r="Z27" s="53"/>
      <c r="AA27" s="53"/>
      <c r="AB27" s="53"/>
      <c r="AC27" s="53"/>
      <c r="AD27" s="53"/>
      <c r="AE27" s="53"/>
      <c r="AF27" s="53"/>
      <c r="AG27" s="53"/>
      <c r="AH27" s="53"/>
      <c r="AI27" s="53"/>
      <c r="AJ27" s="53"/>
      <c r="AK27" s="56">
        <f>ROUND(AW51,2)</f>
        <v>0</v>
      </c>
      <c r="AL27" s="53"/>
      <c r="AM27" s="53"/>
      <c r="AN27" s="53"/>
      <c r="AO27" s="53"/>
      <c r="AP27" s="53"/>
      <c r="AQ27" s="57"/>
      <c r="BE27" s="38"/>
    </row>
    <row r="28" hidden="1" s="2" customFormat="1" ht="14.4" customHeight="1">
      <c r="B28" s="52"/>
      <c r="C28" s="53"/>
      <c r="D28" s="53"/>
      <c r="E28" s="53"/>
      <c r="F28" s="54" t="s">
        <v>48</v>
      </c>
      <c r="G28" s="53"/>
      <c r="H28" s="53"/>
      <c r="I28" s="53"/>
      <c r="J28" s="53"/>
      <c r="K28" s="53"/>
      <c r="L28" s="55">
        <v>0.20999999999999999</v>
      </c>
      <c r="M28" s="53"/>
      <c r="N28" s="53"/>
      <c r="O28" s="53"/>
      <c r="P28" s="53"/>
      <c r="Q28" s="53"/>
      <c r="R28" s="53"/>
      <c r="S28" s="53"/>
      <c r="T28" s="53"/>
      <c r="U28" s="53"/>
      <c r="V28" s="53"/>
      <c r="W28" s="56">
        <f>ROUND(BB51,2)</f>
        <v>0</v>
      </c>
      <c r="X28" s="53"/>
      <c r="Y28" s="53"/>
      <c r="Z28" s="53"/>
      <c r="AA28" s="53"/>
      <c r="AB28" s="53"/>
      <c r="AC28" s="53"/>
      <c r="AD28" s="53"/>
      <c r="AE28" s="53"/>
      <c r="AF28" s="53"/>
      <c r="AG28" s="53"/>
      <c r="AH28" s="53"/>
      <c r="AI28" s="53"/>
      <c r="AJ28" s="53"/>
      <c r="AK28" s="56">
        <v>0</v>
      </c>
      <c r="AL28" s="53"/>
      <c r="AM28" s="53"/>
      <c r="AN28" s="53"/>
      <c r="AO28" s="53"/>
      <c r="AP28" s="53"/>
      <c r="AQ28" s="57"/>
      <c r="BE28" s="38"/>
    </row>
    <row r="29" hidden="1" s="2" customFormat="1" ht="14.4" customHeight="1">
      <c r="B29" s="52"/>
      <c r="C29" s="53"/>
      <c r="D29" s="53"/>
      <c r="E29" s="53"/>
      <c r="F29" s="54" t="s">
        <v>49</v>
      </c>
      <c r="G29" s="53"/>
      <c r="H29" s="53"/>
      <c r="I29" s="53"/>
      <c r="J29" s="53"/>
      <c r="K29" s="53"/>
      <c r="L29" s="55">
        <v>0.14999999999999999</v>
      </c>
      <c r="M29" s="53"/>
      <c r="N29" s="53"/>
      <c r="O29" s="53"/>
      <c r="P29" s="53"/>
      <c r="Q29" s="53"/>
      <c r="R29" s="53"/>
      <c r="S29" s="53"/>
      <c r="T29" s="53"/>
      <c r="U29" s="53"/>
      <c r="V29" s="53"/>
      <c r="W29" s="56">
        <f>ROUND(BC51,2)</f>
        <v>0</v>
      </c>
      <c r="X29" s="53"/>
      <c r="Y29" s="53"/>
      <c r="Z29" s="53"/>
      <c r="AA29" s="53"/>
      <c r="AB29" s="53"/>
      <c r="AC29" s="53"/>
      <c r="AD29" s="53"/>
      <c r="AE29" s="53"/>
      <c r="AF29" s="53"/>
      <c r="AG29" s="53"/>
      <c r="AH29" s="53"/>
      <c r="AI29" s="53"/>
      <c r="AJ29" s="53"/>
      <c r="AK29" s="56">
        <v>0</v>
      </c>
      <c r="AL29" s="53"/>
      <c r="AM29" s="53"/>
      <c r="AN29" s="53"/>
      <c r="AO29" s="53"/>
      <c r="AP29" s="53"/>
      <c r="AQ29" s="57"/>
      <c r="BE29" s="38"/>
    </row>
    <row r="30" hidden="1" s="2" customFormat="1" ht="14.4" customHeight="1">
      <c r="B30" s="52"/>
      <c r="C30" s="53"/>
      <c r="D30" s="53"/>
      <c r="E30" s="53"/>
      <c r="F30" s="54" t="s">
        <v>50</v>
      </c>
      <c r="G30" s="53"/>
      <c r="H30" s="53"/>
      <c r="I30" s="53"/>
      <c r="J30" s="53"/>
      <c r="K30" s="53"/>
      <c r="L30" s="55">
        <v>0</v>
      </c>
      <c r="M30" s="53"/>
      <c r="N30" s="53"/>
      <c r="O30" s="53"/>
      <c r="P30" s="53"/>
      <c r="Q30" s="53"/>
      <c r="R30" s="53"/>
      <c r="S30" s="53"/>
      <c r="T30" s="53"/>
      <c r="U30" s="53"/>
      <c r="V30" s="53"/>
      <c r="W30" s="56">
        <f>ROUND(BD51,2)</f>
        <v>0</v>
      </c>
      <c r="X30" s="53"/>
      <c r="Y30" s="53"/>
      <c r="Z30" s="53"/>
      <c r="AA30" s="53"/>
      <c r="AB30" s="53"/>
      <c r="AC30" s="53"/>
      <c r="AD30" s="53"/>
      <c r="AE30" s="53"/>
      <c r="AF30" s="53"/>
      <c r="AG30" s="53"/>
      <c r="AH30" s="53"/>
      <c r="AI30" s="53"/>
      <c r="AJ30" s="53"/>
      <c r="AK30" s="56">
        <v>0</v>
      </c>
      <c r="AL30" s="53"/>
      <c r="AM30" s="53"/>
      <c r="AN30" s="53"/>
      <c r="AO30" s="53"/>
      <c r="AP30" s="53"/>
      <c r="AQ30" s="57"/>
      <c r="BE30" s="38"/>
    </row>
    <row r="31" s="1" customFormat="1" ht="6.96"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50"/>
      <c r="BE31" s="38"/>
    </row>
    <row r="32" s="1" customFormat="1" ht="25.92" customHeight="1">
      <c r="B32" s="45"/>
      <c r="C32" s="58"/>
      <c r="D32" s="59" t="s">
        <v>51</v>
      </c>
      <c r="E32" s="60"/>
      <c r="F32" s="60"/>
      <c r="G32" s="60"/>
      <c r="H32" s="60"/>
      <c r="I32" s="60"/>
      <c r="J32" s="60"/>
      <c r="K32" s="60"/>
      <c r="L32" s="60"/>
      <c r="M32" s="60"/>
      <c r="N32" s="60"/>
      <c r="O32" s="60"/>
      <c r="P32" s="60"/>
      <c r="Q32" s="60"/>
      <c r="R32" s="60"/>
      <c r="S32" s="60"/>
      <c r="T32" s="61" t="s">
        <v>52</v>
      </c>
      <c r="U32" s="60"/>
      <c r="V32" s="60"/>
      <c r="W32" s="60"/>
      <c r="X32" s="62" t="s">
        <v>53</v>
      </c>
      <c r="Y32" s="60"/>
      <c r="Z32" s="60"/>
      <c r="AA32" s="60"/>
      <c r="AB32" s="60"/>
      <c r="AC32" s="60"/>
      <c r="AD32" s="60"/>
      <c r="AE32" s="60"/>
      <c r="AF32" s="60"/>
      <c r="AG32" s="60"/>
      <c r="AH32" s="60"/>
      <c r="AI32" s="60"/>
      <c r="AJ32" s="60"/>
      <c r="AK32" s="63">
        <f>SUM(AK23:AK30)</f>
        <v>0</v>
      </c>
      <c r="AL32" s="60"/>
      <c r="AM32" s="60"/>
      <c r="AN32" s="60"/>
      <c r="AO32" s="64"/>
      <c r="AP32" s="58"/>
      <c r="AQ32" s="65"/>
      <c r="BE32" s="38"/>
    </row>
    <row r="33" s="1" customFormat="1" ht="6.96" customHeight="1">
      <c r="B33" s="4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50"/>
    </row>
    <row r="34" s="1" customFormat="1" ht="6.96" customHeight="1">
      <c r="B34" s="66"/>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8"/>
    </row>
    <row r="38" s="1" customFormat="1" ht="6.96" customHeight="1">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row>
    <row r="39" s="1" customFormat="1" ht="36.96" customHeight="1">
      <c r="B39" s="45"/>
      <c r="C39" s="72" t="s">
        <v>54</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1"/>
    </row>
    <row r="40" s="1" customFormat="1" ht="6.96" customHeight="1">
      <c r="B40" s="45"/>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1"/>
    </row>
    <row r="41" s="3" customFormat="1" ht="14.4" customHeight="1">
      <c r="B41" s="74"/>
      <c r="C41" s="75" t="s">
        <v>15</v>
      </c>
      <c r="D41" s="76"/>
      <c r="E41" s="76"/>
      <c r="F41" s="76"/>
      <c r="G41" s="76"/>
      <c r="H41" s="76"/>
      <c r="I41" s="76"/>
      <c r="J41" s="76"/>
      <c r="K41" s="76"/>
      <c r="L41" s="76" t="str">
        <f>K5</f>
        <v>1</v>
      </c>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4" customFormat="1" ht="36.96" customHeight="1">
      <c r="B42" s="78"/>
      <c r="C42" s="79" t="s">
        <v>18</v>
      </c>
      <c r="D42" s="80"/>
      <c r="E42" s="80"/>
      <c r="F42" s="80"/>
      <c r="G42" s="80"/>
      <c r="H42" s="80"/>
      <c r="I42" s="80"/>
      <c r="J42" s="80"/>
      <c r="K42" s="80"/>
      <c r="L42" s="81" t="str">
        <f>K6</f>
        <v>Jižní spojka - svodidla, č. akce 1031, Praha 4</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2"/>
    </row>
    <row r="43" s="1" customFormat="1" ht="6.96" customHeight="1">
      <c r="B43" s="4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1"/>
    </row>
    <row r="44" s="1" customFormat="1">
      <c r="B44" s="45"/>
      <c r="C44" s="75" t="s">
        <v>23</v>
      </c>
      <c r="D44" s="73"/>
      <c r="E44" s="73"/>
      <c r="F44" s="73"/>
      <c r="G44" s="73"/>
      <c r="H44" s="73"/>
      <c r="I44" s="73"/>
      <c r="J44" s="73"/>
      <c r="K44" s="73"/>
      <c r="L44" s="83" t="str">
        <f>IF(K8="","",K8)</f>
        <v>Jižní spojka</v>
      </c>
      <c r="M44" s="73"/>
      <c r="N44" s="73"/>
      <c r="O44" s="73"/>
      <c r="P44" s="73"/>
      <c r="Q44" s="73"/>
      <c r="R44" s="73"/>
      <c r="S44" s="73"/>
      <c r="T44" s="73"/>
      <c r="U44" s="73"/>
      <c r="V44" s="73"/>
      <c r="W44" s="73"/>
      <c r="X44" s="73"/>
      <c r="Y44" s="73"/>
      <c r="Z44" s="73"/>
      <c r="AA44" s="73"/>
      <c r="AB44" s="73"/>
      <c r="AC44" s="73"/>
      <c r="AD44" s="73"/>
      <c r="AE44" s="73"/>
      <c r="AF44" s="73"/>
      <c r="AG44" s="73"/>
      <c r="AH44" s="73"/>
      <c r="AI44" s="75" t="s">
        <v>25</v>
      </c>
      <c r="AJ44" s="73"/>
      <c r="AK44" s="73"/>
      <c r="AL44" s="73"/>
      <c r="AM44" s="84" t="str">
        <f>IF(AN8= "","",AN8)</f>
        <v>15. 10. 2018</v>
      </c>
      <c r="AN44" s="84"/>
      <c r="AO44" s="73"/>
      <c r="AP44" s="73"/>
      <c r="AQ44" s="73"/>
      <c r="AR44" s="71"/>
    </row>
    <row r="45" s="1" customFormat="1" ht="6.96" customHeight="1">
      <c r="B45" s="45"/>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1"/>
    </row>
    <row r="46" s="1" customFormat="1">
      <c r="B46" s="45"/>
      <c r="C46" s="75" t="s">
        <v>27</v>
      </c>
      <c r="D46" s="73"/>
      <c r="E46" s="73"/>
      <c r="F46" s="73"/>
      <c r="G46" s="73"/>
      <c r="H46" s="73"/>
      <c r="I46" s="73"/>
      <c r="J46" s="73"/>
      <c r="K46" s="73"/>
      <c r="L46" s="76" t="str">
        <f>IF(E11= "","",E11)</f>
        <v>Technická správa komunikací hl. m. Prahy a.s.</v>
      </c>
      <c r="M46" s="73"/>
      <c r="N46" s="73"/>
      <c r="O46" s="73"/>
      <c r="P46" s="73"/>
      <c r="Q46" s="73"/>
      <c r="R46" s="73"/>
      <c r="S46" s="73"/>
      <c r="T46" s="73"/>
      <c r="U46" s="73"/>
      <c r="V46" s="73"/>
      <c r="W46" s="73"/>
      <c r="X46" s="73"/>
      <c r="Y46" s="73"/>
      <c r="Z46" s="73"/>
      <c r="AA46" s="73"/>
      <c r="AB46" s="73"/>
      <c r="AC46" s="73"/>
      <c r="AD46" s="73"/>
      <c r="AE46" s="73"/>
      <c r="AF46" s="73"/>
      <c r="AG46" s="73"/>
      <c r="AH46" s="73"/>
      <c r="AI46" s="75" t="s">
        <v>35</v>
      </c>
      <c r="AJ46" s="73"/>
      <c r="AK46" s="73"/>
      <c r="AL46" s="73"/>
      <c r="AM46" s="76" t="str">
        <f>IF(E17="","",E17)</f>
        <v>DIPRO, spol s r.o.</v>
      </c>
      <c r="AN46" s="76"/>
      <c r="AO46" s="76"/>
      <c r="AP46" s="76"/>
      <c r="AQ46" s="73"/>
      <c r="AR46" s="71"/>
      <c r="AS46" s="85" t="s">
        <v>55</v>
      </c>
      <c r="AT46" s="86"/>
      <c r="AU46" s="87"/>
      <c r="AV46" s="87"/>
      <c r="AW46" s="87"/>
      <c r="AX46" s="87"/>
      <c r="AY46" s="87"/>
      <c r="AZ46" s="87"/>
      <c r="BA46" s="87"/>
      <c r="BB46" s="87"/>
      <c r="BC46" s="87"/>
      <c r="BD46" s="88"/>
    </row>
    <row r="47" s="1" customFormat="1">
      <c r="B47" s="45"/>
      <c r="C47" s="75" t="s">
        <v>33</v>
      </c>
      <c r="D47" s="73"/>
      <c r="E47" s="73"/>
      <c r="F47" s="73"/>
      <c r="G47" s="73"/>
      <c r="H47" s="73"/>
      <c r="I47" s="73"/>
      <c r="J47" s="73"/>
      <c r="K47" s="73"/>
      <c r="L47" s="76" t="str">
        <f>IF(E14= "Vyplň údaj","",E14)</f>
        <v/>
      </c>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1"/>
      <c r="AS47" s="89"/>
      <c r="AT47" s="90"/>
      <c r="AU47" s="91"/>
      <c r="AV47" s="91"/>
      <c r="AW47" s="91"/>
      <c r="AX47" s="91"/>
      <c r="AY47" s="91"/>
      <c r="AZ47" s="91"/>
      <c r="BA47" s="91"/>
      <c r="BB47" s="91"/>
      <c r="BC47" s="91"/>
      <c r="BD47" s="92"/>
    </row>
    <row r="48" s="1" customFormat="1" ht="10.8" customHeight="1">
      <c r="B48" s="4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1"/>
      <c r="AS48" s="93"/>
      <c r="AT48" s="54"/>
      <c r="AU48" s="46"/>
      <c r="AV48" s="46"/>
      <c r="AW48" s="46"/>
      <c r="AX48" s="46"/>
      <c r="AY48" s="46"/>
      <c r="AZ48" s="46"/>
      <c r="BA48" s="46"/>
      <c r="BB48" s="46"/>
      <c r="BC48" s="46"/>
      <c r="BD48" s="94"/>
    </row>
    <row r="49" s="1" customFormat="1" ht="29.28" customHeight="1">
      <c r="B49" s="45"/>
      <c r="C49" s="95" t="s">
        <v>56</v>
      </c>
      <c r="D49" s="96"/>
      <c r="E49" s="96"/>
      <c r="F49" s="96"/>
      <c r="G49" s="96"/>
      <c r="H49" s="97"/>
      <c r="I49" s="98" t="s">
        <v>57</v>
      </c>
      <c r="J49" s="96"/>
      <c r="K49" s="96"/>
      <c r="L49" s="96"/>
      <c r="M49" s="96"/>
      <c r="N49" s="96"/>
      <c r="O49" s="96"/>
      <c r="P49" s="96"/>
      <c r="Q49" s="96"/>
      <c r="R49" s="96"/>
      <c r="S49" s="96"/>
      <c r="T49" s="96"/>
      <c r="U49" s="96"/>
      <c r="V49" s="96"/>
      <c r="W49" s="96"/>
      <c r="X49" s="96"/>
      <c r="Y49" s="96"/>
      <c r="Z49" s="96"/>
      <c r="AA49" s="96"/>
      <c r="AB49" s="96"/>
      <c r="AC49" s="96"/>
      <c r="AD49" s="96"/>
      <c r="AE49" s="96"/>
      <c r="AF49" s="96"/>
      <c r="AG49" s="99" t="s">
        <v>58</v>
      </c>
      <c r="AH49" s="96"/>
      <c r="AI49" s="96"/>
      <c r="AJ49" s="96"/>
      <c r="AK49" s="96"/>
      <c r="AL49" s="96"/>
      <c r="AM49" s="96"/>
      <c r="AN49" s="98" t="s">
        <v>59</v>
      </c>
      <c r="AO49" s="96"/>
      <c r="AP49" s="96"/>
      <c r="AQ49" s="100" t="s">
        <v>60</v>
      </c>
      <c r="AR49" s="71"/>
      <c r="AS49" s="101" t="s">
        <v>61</v>
      </c>
      <c r="AT49" s="102" t="s">
        <v>62</v>
      </c>
      <c r="AU49" s="102" t="s">
        <v>63</v>
      </c>
      <c r="AV49" s="102" t="s">
        <v>64</v>
      </c>
      <c r="AW49" s="102" t="s">
        <v>65</v>
      </c>
      <c r="AX49" s="102" t="s">
        <v>66</v>
      </c>
      <c r="AY49" s="102" t="s">
        <v>67</v>
      </c>
      <c r="AZ49" s="102" t="s">
        <v>68</v>
      </c>
      <c r="BA49" s="102" t="s">
        <v>69</v>
      </c>
      <c r="BB49" s="102" t="s">
        <v>70</v>
      </c>
      <c r="BC49" s="102" t="s">
        <v>71</v>
      </c>
      <c r="BD49" s="103" t="s">
        <v>72</v>
      </c>
    </row>
    <row r="50" s="1" customFormat="1" ht="10.8" customHeight="1">
      <c r="B50" s="4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1"/>
      <c r="AS50" s="104"/>
      <c r="AT50" s="105"/>
      <c r="AU50" s="105"/>
      <c r="AV50" s="105"/>
      <c r="AW50" s="105"/>
      <c r="AX50" s="105"/>
      <c r="AY50" s="105"/>
      <c r="AZ50" s="105"/>
      <c r="BA50" s="105"/>
      <c r="BB50" s="105"/>
      <c r="BC50" s="105"/>
      <c r="BD50" s="106"/>
    </row>
    <row r="51" s="4" customFormat="1" ht="32.4" customHeight="1">
      <c r="B51" s="78"/>
      <c r="C51" s="107" t="s">
        <v>73</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9">
        <f>ROUND(SUM(AG52:AG54),2)</f>
        <v>0</v>
      </c>
      <c r="AH51" s="109"/>
      <c r="AI51" s="109"/>
      <c r="AJ51" s="109"/>
      <c r="AK51" s="109"/>
      <c r="AL51" s="109"/>
      <c r="AM51" s="109"/>
      <c r="AN51" s="110">
        <f>SUM(AG51,AT51)</f>
        <v>0</v>
      </c>
      <c r="AO51" s="110"/>
      <c r="AP51" s="110"/>
      <c r="AQ51" s="111" t="s">
        <v>21</v>
      </c>
      <c r="AR51" s="82"/>
      <c r="AS51" s="112">
        <f>ROUND(SUM(AS52:AS54),2)</f>
        <v>0</v>
      </c>
      <c r="AT51" s="113">
        <f>ROUND(SUM(AV51:AW51),2)</f>
        <v>0</v>
      </c>
      <c r="AU51" s="114">
        <f>ROUND(SUM(AU52:AU54),5)</f>
        <v>0</v>
      </c>
      <c r="AV51" s="113">
        <f>ROUND(AZ51*L26,2)</f>
        <v>0</v>
      </c>
      <c r="AW51" s="113">
        <f>ROUND(BA51*L27,2)</f>
        <v>0</v>
      </c>
      <c r="AX51" s="113">
        <f>ROUND(BB51*L26,2)</f>
        <v>0</v>
      </c>
      <c r="AY51" s="113">
        <f>ROUND(BC51*L27,2)</f>
        <v>0</v>
      </c>
      <c r="AZ51" s="113">
        <f>ROUND(SUM(AZ52:AZ54),2)</f>
        <v>0</v>
      </c>
      <c r="BA51" s="113">
        <f>ROUND(SUM(BA52:BA54),2)</f>
        <v>0</v>
      </c>
      <c r="BB51" s="113">
        <f>ROUND(SUM(BB52:BB54),2)</f>
        <v>0</v>
      </c>
      <c r="BC51" s="113">
        <f>ROUND(SUM(BC52:BC54),2)</f>
        <v>0</v>
      </c>
      <c r="BD51" s="115">
        <f>ROUND(SUM(BD52:BD54),2)</f>
        <v>0</v>
      </c>
      <c r="BS51" s="116" t="s">
        <v>74</v>
      </c>
      <c r="BT51" s="116" t="s">
        <v>75</v>
      </c>
      <c r="BU51" s="117" t="s">
        <v>76</v>
      </c>
      <c r="BV51" s="116" t="s">
        <v>77</v>
      </c>
      <c r="BW51" s="116" t="s">
        <v>7</v>
      </c>
      <c r="BX51" s="116" t="s">
        <v>78</v>
      </c>
      <c r="CL51" s="116" t="s">
        <v>21</v>
      </c>
    </row>
    <row r="52" s="5" customFormat="1" ht="31.5" customHeight="1">
      <c r="A52" s="118" t="s">
        <v>79</v>
      </c>
      <c r="B52" s="119"/>
      <c r="C52" s="120"/>
      <c r="D52" s="121" t="s">
        <v>80</v>
      </c>
      <c r="E52" s="121"/>
      <c r="F52" s="121"/>
      <c r="G52" s="121"/>
      <c r="H52" s="121"/>
      <c r="I52" s="122"/>
      <c r="J52" s="121" t="s">
        <v>81</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3">
        <f>'SO 100.1 - Etapa z centra'!J27</f>
        <v>0</v>
      </c>
      <c r="AH52" s="122"/>
      <c r="AI52" s="122"/>
      <c r="AJ52" s="122"/>
      <c r="AK52" s="122"/>
      <c r="AL52" s="122"/>
      <c r="AM52" s="122"/>
      <c r="AN52" s="123">
        <f>SUM(AG52,AT52)</f>
        <v>0</v>
      </c>
      <c r="AO52" s="122"/>
      <c r="AP52" s="122"/>
      <c r="AQ52" s="124" t="s">
        <v>82</v>
      </c>
      <c r="AR52" s="125"/>
      <c r="AS52" s="126">
        <v>0</v>
      </c>
      <c r="AT52" s="127">
        <f>ROUND(SUM(AV52:AW52),2)</f>
        <v>0</v>
      </c>
      <c r="AU52" s="128">
        <f>'SO 100.1 - Etapa z centra'!P83</f>
        <v>0</v>
      </c>
      <c r="AV52" s="127">
        <f>'SO 100.1 - Etapa z centra'!J30</f>
        <v>0</v>
      </c>
      <c r="AW52" s="127">
        <f>'SO 100.1 - Etapa z centra'!J31</f>
        <v>0</v>
      </c>
      <c r="AX52" s="127">
        <f>'SO 100.1 - Etapa z centra'!J32</f>
        <v>0</v>
      </c>
      <c r="AY52" s="127">
        <f>'SO 100.1 - Etapa z centra'!J33</f>
        <v>0</v>
      </c>
      <c r="AZ52" s="127">
        <f>'SO 100.1 - Etapa z centra'!F30</f>
        <v>0</v>
      </c>
      <c r="BA52" s="127">
        <f>'SO 100.1 - Etapa z centra'!F31</f>
        <v>0</v>
      </c>
      <c r="BB52" s="127">
        <f>'SO 100.1 - Etapa z centra'!F32</f>
        <v>0</v>
      </c>
      <c r="BC52" s="127">
        <f>'SO 100.1 - Etapa z centra'!F33</f>
        <v>0</v>
      </c>
      <c r="BD52" s="129">
        <f>'SO 100.1 - Etapa z centra'!F34</f>
        <v>0</v>
      </c>
      <c r="BT52" s="130" t="s">
        <v>16</v>
      </c>
      <c r="BV52" s="130" t="s">
        <v>77</v>
      </c>
      <c r="BW52" s="130" t="s">
        <v>83</v>
      </c>
      <c r="BX52" s="130" t="s">
        <v>7</v>
      </c>
      <c r="CL52" s="130" t="s">
        <v>21</v>
      </c>
      <c r="CM52" s="130" t="s">
        <v>84</v>
      </c>
    </row>
    <row r="53" s="5" customFormat="1" ht="31.5" customHeight="1">
      <c r="A53" s="118" t="s">
        <v>79</v>
      </c>
      <c r="B53" s="119"/>
      <c r="C53" s="120"/>
      <c r="D53" s="121" t="s">
        <v>85</v>
      </c>
      <c r="E53" s="121"/>
      <c r="F53" s="121"/>
      <c r="G53" s="121"/>
      <c r="H53" s="121"/>
      <c r="I53" s="122"/>
      <c r="J53" s="121" t="s">
        <v>86</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3">
        <f>'SO 100.2 - Etapa do centra'!J27</f>
        <v>0</v>
      </c>
      <c r="AH53" s="122"/>
      <c r="AI53" s="122"/>
      <c r="AJ53" s="122"/>
      <c r="AK53" s="122"/>
      <c r="AL53" s="122"/>
      <c r="AM53" s="122"/>
      <c r="AN53" s="123">
        <f>SUM(AG53,AT53)</f>
        <v>0</v>
      </c>
      <c r="AO53" s="122"/>
      <c r="AP53" s="122"/>
      <c r="AQ53" s="124" t="s">
        <v>82</v>
      </c>
      <c r="AR53" s="125"/>
      <c r="AS53" s="126">
        <v>0</v>
      </c>
      <c r="AT53" s="127">
        <f>ROUND(SUM(AV53:AW53),2)</f>
        <v>0</v>
      </c>
      <c r="AU53" s="128">
        <f>'SO 100.2 - Etapa do centra'!P81</f>
        <v>0</v>
      </c>
      <c r="AV53" s="127">
        <f>'SO 100.2 - Etapa do centra'!J30</f>
        <v>0</v>
      </c>
      <c r="AW53" s="127">
        <f>'SO 100.2 - Etapa do centra'!J31</f>
        <v>0</v>
      </c>
      <c r="AX53" s="127">
        <f>'SO 100.2 - Etapa do centra'!J32</f>
        <v>0</v>
      </c>
      <c r="AY53" s="127">
        <f>'SO 100.2 - Etapa do centra'!J33</f>
        <v>0</v>
      </c>
      <c r="AZ53" s="127">
        <f>'SO 100.2 - Etapa do centra'!F30</f>
        <v>0</v>
      </c>
      <c r="BA53" s="127">
        <f>'SO 100.2 - Etapa do centra'!F31</f>
        <v>0</v>
      </c>
      <c r="BB53" s="127">
        <f>'SO 100.2 - Etapa do centra'!F32</f>
        <v>0</v>
      </c>
      <c r="BC53" s="127">
        <f>'SO 100.2 - Etapa do centra'!F33</f>
        <v>0</v>
      </c>
      <c r="BD53" s="129">
        <f>'SO 100.2 - Etapa do centra'!F34</f>
        <v>0</v>
      </c>
      <c r="BT53" s="130" t="s">
        <v>16</v>
      </c>
      <c r="BV53" s="130" t="s">
        <v>77</v>
      </c>
      <c r="BW53" s="130" t="s">
        <v>87</v>
      </c>
      <c r="BX53" s="130" t="s">
        <v>7</v>
      </c>
      <c r="CL53" s="130" t="s">
        <v>21</v>
      </c>
      <c r="CM53" s="130" t="s">
        <v>84</v>
      </c>
    </row>
    <row r="54" s="5" customFormat="1" ht="16.5" customHeight="1">
      <c r="A54" s="118" t="s">
        <v>79</v>
      </c>
      <c r="B54" s="119"/>
      <c r="C54" s="120"/>
      <c r="D54" s="121" t="s">
        <v>88</v>
      </c>
      <c r="E54" s="121"/>
      <c r="F54" s="121"/>
      <c r="G54" s="121"/>
      <c r="H54" s="121"/>
      <c r="I54" s="122"/>
      <c r="J54" s="121" t="s">
        <v>89</v>
      </c>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3">
        <f>'VRN - Vedlejší rozpočtové...'!J27</f>
        <v>0</v>
      </c>
      <c r="AH54" s="122"/>
      <c r="AI54" s="122"/>
      <c r="AJ54" s="122"/>
      <c r="AK54" s="122"/>
      <c r="AL54" s="122"/>
      <c r="AM54" s="122"/>
      <c r="AN54" s="123">
        <f>SUM(AG54,AT54)</f>
        <v>0</v>
      </c>
      <c r="AO54" s="122"/>
      <c r="AP54" s="122"/>
      <c r="AQ54" s="124" t="s">
        <v>82</v>
      </c>
      <c r="AR54" s="125"/>
      <c r="AS54" s="131">
        <v>0</v>
      </c>
      <c r="AT54" s="132">
        <f>ROUND(SUM(AV54:AW54),2)</f>
        <v>0</v>
      </c>
      <c r="AU54" s="133">
        <f>'VRN - Vedlejší rozpočtové...'!P82</f>
        <v>0</v>
      </c>
      <c r="AV54" s="132">
        <f>'VRN - Vedlejší rozpočtové...'!J30</f>
        <v>0</v>
      </c>
      <c r="AW54" s="132">
        <f>'VRN - Vedlejší rozpočtové...'!J31</f>
        <v>0</v>
      </c>
      <c r="AX54" s="132">
        <f>'VRN - Vedlejší rozpočtové...'!J32</f>
        <v>0</v>
      </c>
      <c r="AY54" s="132">
        <f>'VRN - Vedlejší rozpočtové...'!J33</f>
        <v>0</v>
      </c>
      <c r="AZ54" s="132">
        <f>'VRN - Vedlejší rozpočtové...'!F30</f>
        <v>0</v>
      </c>
      <c r="BA54" s="132">
        <f>'VRN - Vedlejší rozpočtové...'!F31</f>
        <v>0</v>
      </c>
      <c r="BB54" s="132">
        <f>'VRN - Vedlejší rozpočtové...'!F32</f>
        <v>0</v>
      </c>
      <c r="BC54" s="132">
        <f>'VRN - Vedlejší rozpočtové...'!F33</f>
        <v>0</v>
      </c>
      <c r="BD54" s="134">
        <f>'VRN - Vedlejší rozpočtové...'!F34</f>
        <v>0</v>
      </c>
      <c r="BT54" s="130" t="s">
        <v>16</v>
      </c>
      <c r="BV54" s="130" t="s">
        <v>77</v>
      </c>
      <c r="BW54" s="130" t="s">
        <v>90</v>
      </c>
      <c r="BX54" s="130" t="s">
        <v>7</v>
      </c>
      <c r="CL54" s="130" t="s">
        <v>21</v>
      </c>
      <c r="CM54" s="130" t="s">
        <v>84</v>
      </c>
    </row>
    <row r="55" s="1" customFormat="1" ht="30" customHeight="1">
      <c r="B55" s="45"/>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1"/>
    </row>
    <row r="56" s="1" customFormat="1" ht="6.96" customHeight="1">
      <c r="B56" s="6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71"/>
    </row>
  </sheetData>
  <sheetProtection sheet="1" formatColumns="0" formatRows="0" objects="1" scenarios="1" spinCount="100000" saltValue="ZTk7RqPX2HNRFGyeU+fZK00U4orRVoonTygwhLASr7HA3HaVM/6G9NhEOPm/b1z1WQbEiy3JJ1z4nSJDLfp/0Q==" hashValue="iBeNxkMq/dlm3tsDmA13rwEptR91C5hOZXLEWCM0mzHztziBBFpVqTsMMi2T3Y1j+LPJLlFwJS0HsLlPd10ELA==" algorithmName="SHA-512" password="CC35"/>
  <mergeCells count="49">
    <mergeCell ref="BE5:BE32"/>
    <mergeCell ref="W30:AE30"/>
    <mergeCell ref="X32:AB32"/>
    <mergeCell ref="AK32:AO32"/>
    <mergeCell ref="AR2:BE2"/>
    <mergeCell ref="K5:AO5"/>
    <mergeCell ref="W28:AE28"/>
    <mergeCell ref="AK28:AO28"/>
    <mergeCell ref="AS46:AT48"/>
    <mergeCell ref="AN53:AP53"/>
    <mergeCell ref="AN52:AP52"/>
    <mergeCell ref="AM46:AP46"/>
    <mergeCell ref="AN49:AP49"/>
    <mergeCell ref="AG52:AM52"/>
    <mergeCell ref="AG53:AM53"/>
    <mergeCell ref="AN54:AP54"/>
    <mergeCell ref="AG54:AM54"/>
    <mergeCell ref="AG51:AM51"/>
    <mergeCell ref="AN51:AP51"/>
    <mergeCell ref="L29:O29"/>
    <mergeCell ref="L28:O28"/>
    <mergeCell ref="E14:AJ14"/>
    <mergeCell ref="E20:AN20"/>
    <mergeCell ref="AK23:AO23"/>
    <mergeCell ref="L25:O25"/>
    <mergeCell ref="W25:AE25"/>
    <mergeCell ref="AK25:AO25"/>
    <mergeCell ref="L26:O26"/>
    <mergeCell ref="W26:AE26"/>
    <mergeCell ref="AK26:AO26"/>
    <mergeCell ref="L27:O27"/>
    <mergeCell ref="W27:AE27"/>
    <mergeCell ref="AK27:AO27"/>
    <mergeCell ref="L30:O30"/>
    <mergeCell ref="AK30:AO30"/>
    <mergeCell ref="K6:AO6"/>
    <mergeCell ref="J52:AF52"/>
    <mergeCell ref="W29:AE29"/>
    <mergeCell ref="AK29:AO29"/>
    <mergeCell ref="C49:G49"/>
    <mergeCell ref="L42:AO42"/>
    <mergeCell ref="AM44:AN44"/>
    <mergeCell ref="I49:AF49"/>
    <mergeCell ref="AG49:AM49"/>
    <mergeCell ref="D52:H52"/>
    <mergeCell ref="D53:H53"/>
    <mergeCell ref="J53:AF53"/>
    <mergeCell ref="D54:H54"/>
    <mergeCell ref="J54:AF54"/>
  </mergeCells>
  <hyperlinks>
    <hyperlink ref="K1:S1" location="C2" display="1) Rekapitulace stavby"/>
    <hyperlink ref="W1:AI1" location="C51" display="2) Rekapitulace objektů stavby a soupisů prací"/>
    <hyperlink ref="A52" location="'SO 100.1 - Etapa z centra'!C2" display="/"/>
    <hyperlink ref="A53" location="'SO 100.2 - Etapa do centra'!C2" display="/"/>
    <hyperlink ref="A54" location="'VRN - Vedlejší rozpočtové...'!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91</v>
      </c>
      <c r="G1" s="138" t="s">
        <v>92</v>
      </c>
      <c r="H1" s="138"/>
      <c r="I1" s="139"/>
      <c r="J1" s="138" t="s">
        <v>93</v>
      </c>
      <c r="K1" s="137" t="s">
        <v>94</v>
      </c>
      <c r="L1" s="138" t="s">
        <v>95</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83</v>
      </c>
      <c r="AZ2" s="140" t="s">
        <v>96</v>
      </c>
      <c r="BA2" s="140" t="s">
        <v>97</v>
      </c>
      <c r="BB2" s="140" t="s">
        <v>98</v>
      </c>
      <c r="BC2" s="140" t="s">
        <v>99</v>
      </c>
      <c r="BD2" s="140" t="s">
        <v>84</v>
      </c>
    </row>
    <row r="3" ht="6.96" customHeight="1">
      <c r="B3" s="24"/>
      <c r="C3" s="25"/>
      <c r="D3" s="25"/>
      <c r="E3" s="25"/>
      <c r="F3" s="25"/>
      <c r="G3" s="25"/>
      <c r="H3" s="25"/>
      <c r="I3" s="141"/>
      <c r="J3" s="25"/>
      <c r="K3" s="26"/>
      <c r="AT3" s="23" t="s">
        <v>84</v>
      </c>
      <c r="AZ3" s="140" t="s">
        <v>100</v>
      </c>
      <c r="BA3" s="140" t="s">
        <v>101</v>
      </c>
      <c r="BB3" s="140" t="s">
        <v>98</v>
      </c>
      <c r="BC3" s="140" t="s">
        <v>102</v>
      </c>
      <c r="BD3" s="140" t="s">
        <v>84</v>
      </c>
    </row>
    <row r="4" ht="36.96" customHeight="1">
      <c r="B4" s="27"/>
      <c r="C4" s="28"/>
      <c r="D4" s="29" t="s">
        <v>103</v>
      </c>
      <c r="E4" s="28"/>
      <c r="F4" s="28"/>
      <c r="G4" s="28"/>
      <c r="H4" s="28"/>
      <c r="I4" s="142"/>
      <c r="J4" s="28"/>
      <c r="K4" s="30"/>
      <c r="M4" s="31" t="s">
        <v>12</v>
      </c>
      <c r="AT4" s="23" t="s">
        <v>6</v>
      </c>
      <c r="AZ4" s="140" t="s">
        <v>104</v>
      </c>
      <c r="BA4" s="140" t="s">
        <v>105</v>
      </c>
      <c r="BB4" s="140" t="s">
        <v>106</v>
      </c>
      <c r="BC4" s="140" t="s">
        <v>107</v>
      </c>
      <c r="BD4" s="140" t="s">
        <v>84</v>
      </c>
    </row>
    <row r="5" ht="6.96" customHeight="1">
      <c r="B5" s="27"/>
      <c r="C5" s="28"/>
      <c r="D5" s="28"/>
      <c r="E5" s="28"/>
      <c r="F5" s="28"/>
      <c r="G5" s="28"/>
      <c r="H5" s="28"/>
      <c r="I5" s="142"/>
      <c r="J5" s="28"/>
      <c r="K5" s="30"/>
      <c r="AZ5" s="140" t="s">
        <v>108</v>
      </c>
      <c r="BA5" s="140" t="s">
        <v>109</v>
      </c>
      <c r="BB5" s="140" t="s">
        <v>106</v>
      </c>
      <c r="BC5" s="140" t="s">
        <v>110</v>
      </c>
      <c r="BD5" s="140" t="s">
        <v>84</v>
      </c>
    </row>
    <row r="6">
      <c r="B6" s="27"/>
      <c r="C6" s="28"/>
      <c r="D6" s="39" t="s">
        <v>18</v>
      </c>
      <c r="E6" s="28"/>
      <c r="F6" s="28"/>
      <c r="G6" s="28"/>
      <c r="H6" s="28"/>
      <c r="I6" s="142"/>
      <c r="J6" s="28"/>
      <c r="K6" s="30"/>
      <c r="AZ6" s="140" t="s">
        <v>111</v>
      </c>
      <c r="BA6" s="140" t="s">
        <v>112</v>
      </c>
      <c r="BB6" s="140" t="s">
        <v>98</v>
      </c>
      <c r="BC6" s="140" t="s">
        <v>113</v>
      </c>
      <c r="BD6" s="140" t="s">
        <v>84</v>
      </c>
    </row>
    <row r="7" ht="16.5" customHeight="1">
      <c r="B7" s="27"/>
      <c r="C7" s="28"/>
      <c r="D7" s="28"/>
      <c r="E7" s="143" t="str">
        <f>'Rekapitulace stavby'!K6</f>
        <v>Jižní spojka - svodidla, č. akce 1031, Praha 4</v>
      </c>
      <c r="F7" s="39"/>
      <c r="G7" s="39"/>
      <c r="H7" s="39"/>
      <c r="I7" s="142"/>
      <c r="J7" s="28"/>
      <c r="K7" s="30"/>
      <c r="AZ7" s="140" t="s">
        <v>114</v>
      </c>
      <c r="BA7" s="140" t="s">
        <v>115</v>
      </c>
      <c r="BB7" s="140" t="s">
        <v>116</v>
      </c>
      <c r="BC7" s="140" t="s">
        <v>117</v>
      </c>
      <c r="BD7" s="140" t="s">
        <v>84</v>
      </c>
    </row>
    <row r="8" s="1" customFormat="1">
      <c r="B8" s="45"/>
      <c r="C8" s="46"/>
      <c r="D8" s="39" t="s">
        <v>118</v>
      </c>
      <c r="E8" s="46"/>
      <c r="F8" s="46"/>
      <c r="G8" s="46"/>
      <c r="H8" s="46"/>
      <c r="I8" s="144"/>
      <c r="J8" s="46"/>
      <c r="K8" s="50"/>
      <c r="AZ8" s="140" t="s">
        <v>119</v>
      </c>
      <c r="BA8" s="140" t="s">
        <v>120</v>
      </c>
      <c r="BB8" s="140" t="s">
        <v>116</v>
      </c>
      <c r="BC8" s="140" t="s">
        <v>121</v>
      </c>
      <c r="BD8" s="140" t="s">
        <v>84</v>
      </c>
    </row>
    <row r="9" s="1" customFormat="1" ht="36.96" customHeight="1">
      <c r="B9" s="45"/>
      <c r="C9" s="46"/>
      <c r="D9" s="46"/>
      <c r="E9" s="145" t="s">
        <v>122</v>
      </c>
      <c r="F9" s="46"/>
      <c r="G9" s="46"/>
      <c r="H9" s="46"/>
      <c r="I9" s="144"/>
      <c r="J9" s="46"/>
      <c r="K9" s="50"/>
      <c r="AZ9" s="140" t="s">
        <v>123</v>
      </c>
      <c r="BA9" s="140" t="s">
        <v>124</v>
      </c>
      <c r="BB9" s="140" t="s">
        <v>106</v>
      </c>
      <c r="BC9" s="140" t="s">
        <v>125</v>
      </c>
      <c r="BD9" s="140" t="s">
        <v>84</v>
      </c>
    </row>
    <row r="10" s="1" customFormat="1">
      <c r="B10" s="45"/>
      <c r="C10" s="46"/>
      <c r="D10" s="46"/>
      <c r="E10" s="46"/>
      <c r="F10" s="46"/>
      <c r="G10" s="46"/>
      <c r="H10" s="46"/>
      <c r="I10" s="144"/>
      <c r="J10" s="46"/>
      <c r="K10" s="50"/>
      <c r="AZ10" s="140" t="s">
        <v>126</v>
      </c>
      <c r="BA10" s="140" t="s">
        <v>127</v>
      </c>
      <c r="BB10" s="140" t="s">
        <v>106</v>
      </c>
      <c r="BC10" s="140" t="s">
        <v>128</v>
      </c>
      <c r="BD10" s="140" t="s">
        <v>84</v>
      </c>
    </row>
    <row r="11" s="1" customFormat="1" ht="14.4" customHeight="1">
      <c r="B11" s="45"/>
      <c r="C11" s="46"/>
      <c r="D11" s="39" t="s">
        <v>20</v>
      </c>
      <c r="E11" s="46"/>
      <c r="F11" s="34" t="s">
        <v>21</v>
      </c>
      <c r="G11" s="46"/>
      <c r="H11" s="46"/>
      <c r="I11" s="146" t="s">
        <v>22</v>
      </c>
      <c r="J11" s="34" t="s">
        <v>21</v>
      </c>
      <c r="K11" s="50"/>
      <c r="AZ11" s="140" t="s">
        <v>129</v>
      </c>
      <c r="BA11" s="140" t="s">
        <v>129</v>
      </c>
      <c r="BB11" s="140" t="s">
        <v>98</v>
      </c>
      <c r="BC11" s="140" t="s">
        <v>130</v>
      </c>
      <c r="BD11" s="140" t="s">
        <v>84</v>
      </c>
    </row>
    <row r="12" s="1" customFormat="1" ht="14.4" customHeight="1">
      <c r="B12" s="45"/>
      <c r="C12" s="46"/>
      <c r="D12" s="39" t="s">
        <v>23</v>
      </c>
      <c r="E12" s="46"/>
      <c r="F12" s="34" t="s">
        <v>24</v>
      </c>
      <c r="G12" s="46"/>
      <c r="H12" s="46"/>
      <c r="I12" s="146" t="s">
        <v>25</v>
      </c>
      <c r="J12" s="147" t="str">
        <f>'Rekapitulace stavby'!AN8</f>
        <v>15. 10. 2018</v>
      </c>
      <c r="K12" s="50"/>
      <c r="AZ12" s="140" t="s">
        <v>131</v>
      </c>
      <c r="BA12" s="140" t="s">
        <v>132</v>
      </c>
      <c r="BB12" s="140" t="s">
        <v>98</v>
      </c>
      <c r="BC12" s="140" t="s">
        <v>133</v>
      </c>
      <c r="BD12" s="140" t="s">
        <v>84</v>
      </c>
    </row>
    <row r="13" s="1" customFormat="1" ht="10.8" customHeight="1">
      <c r="B13" s="45"/>
      <c r="C13" s="46"/>
      <c r="D13" s="46"/>
      <c r="E13" s="46"/>
      <c r="F13" s="46"/>
      <c r="G13" s="46"/>
      <c r="H13" s="46"/>
      <c r="I13" s="144"/>
      <c r="J13" s="46"/>
      <c r="K13" s="50"/>
      <c r="AZ13" s="140" t="s">
        <v>134</v>
      </c>
      <c r="BA13" s="140" t="s">
        <v>135</v>
      </c>
      <c r="BB13" s="140" t="s">
        <v>106</v>
      </c>
      <c r="BC13" s="140" t="s">
        <v>136</v>
      </c>
      <c r="BD13" s="140" t="s">
        <v>84</v>
      </c>
    </row>
    <row r="14" s="1" customFormat="1" ht="14.4" customHeight="1">
      <c r="B14" s="45"/>
      <c r="C14" s="46"/>
      <c r="D14" s="39" t="s">
        <v>27</v>
      </c>
      <c r="E14" s="46"/>
      <c r="F14" s="46"/>
      <c r="G14" s="46"/>
      <c r="H14" s="46"/>
      <c r="I14" s="146" t="s">
        <v>28</v>
      </c>
      <c r="J14" s="34" t="s">
        <v>29</v>
      </c>
      <c r="K14" s="50"/>
      <c r="AZ14" s="140" t="s">
        <v>137</v>
      </c>
      <c r="BA14" s="140" t="s">
        <v>138</v>
      </c>
      <c r="BB14" s="140" t="s">
        <v>116</v>
      </c>
      <c r="BC14" s="140" t="s">
        <v>139</v>
      </c>
      <c r="BD14" s="140" t="s">
        <v>84</v>
      </c>
    </row>
    <row r="15" s="1" customFormat="1" ht="18" customHeight="1">
      <c r="B15" s="45"/>
      <c r="C15" s="46"/>
      <c r="D15" s="46"/>
      <c r="E15" s="34" t="s">
        <v>30</v>
      </c>
      <c r="F15" s="46"/>
      <c r="G15" s="46"/>
      <c r="H15" s="46"/>
      <c r="I15" s="146" t="s">
        <v>31</v>
      </c>
      <c r="J15" s="34" t="s">
        <v>32</v>
      </c>
      <c r="K15" s="50"/>
      <c r="AZ15" s="140" t="s">
        <v>140</v>
      </c>
      <c r="BA15" s="140" t="s">
        <v>140</v>
      </c>
      <c r="BB15" s="140" t="s">
        <v>141</v>
      </c>
      <c r="BC15" s="140" t="s">
        <v>142</v>
      </c>
      <c r="BD15" s="140" t="s">
        <v>84</v>
      </c>
    </row>
    <row r="16" s="1" customFormat="1" ht="6.96" customHeight="1">
      <c r="B16" s="45"/>
      <c r="C16" s="46"/>
      <c r="D16" s="46"/>
      <c r="E16" s="46"/>
      <c r="F16" s="46"/>
      <c r="G16" s="46"/>
      <c r="H16" s="46"/>
      <c r="I16" s="144"/>
      <c r="J16" s="46"/>
      <c r="K16" s="50"/>
      <c r="AZ16" s="140" t="s">
        <v>143</v>
      </c>
      <c r="BA16" s="140" t="s">
        <v>144</v>
      </c>
      <c r="BB16" s="140" t="s">
        <v>141</v>
      </c>
      <c r="BC16" s="140" t="s">
        <v>145</v>
      </c>
      <c r="BD16" s="140" t="s">
        <v>84</v>
      </c>
    </row>
    <row r="17" s="1" customFormat="1" ht="14.4" customHeight="1">
      <c r="B17" s="45"/>
      <c r="C17" s="46"/>
      <c r="D17" s="39" t="s">
        <v>33</v>
      </c>
      <c r="E17" s="46"/>
      <c r="F17" s="46"/>
      <c r="G17" s="46"/>
      <c r="H17" s="46"/>
      <c r="I17" s="146" t="s">
        <v>28</v>
      </c>
      <c r="J17" s="34" t="str">
        <f>IF('Rekapitulace stavby'!AN13="Vyplň údaj","",IF('Rekapitulace stavby'!AN13="","",'Rekapitulace stavby'!AN13))</f>
        <v/>
      </c>
      <c r="K17" s="50"/>
      <c r="AZ17" s="140" t="s">
        <v>146</v>
      </c>
      <c r="BA17" s="140" t="s">
        <v>147</v>
      </c>
      <c r="BB17" s="140" t="s">
        <v>141</v>
      </c>
      <c r="BC17" s="140" t="s">
        <v>148</v>
      </c>
      <c r="BD17" s="140" t="s">
        <v>84</v>
      </c>
    </row>
    <row r="18" s="1" customFormat="1" ht="18" customHeight="1">
      <c r="B18" s="45"/>
      <c r="C18" s="46"/>
      <c r="D18" s="46"/>
      <c r="E18" s="34" t="str">
        <f>IF('Rekapitulace stavby'!E14="Vyplň údaj","",IF('Rekapitulace stavby'!E14="","",'Rekapitulace stavby'!E14))</f>
        <v/>
      </c>
      <c r="F18" s="46"/>
      <c r="G18" s="46"/>
      <c r="H18" s="46"/>
      <c r="I18" s="146" t="s">
        <v>31</v>
      </c>
      <c r="J18" s="34" t="str">
        <f>IF('Rekapitulace stavby'!AN14="Vyplň údaj","",IF('Rekapitulace stavby'!AN14="","",'Rekapitulace stavby'!AN14))</f>
        <v/>
      </c>
      <c r="K18" s="50"/>
      <c r="AZ18" s="140" t="s">
        <v>149</v>
      </c>
      <c r="BA18" s="140" t="s">
        <v>150</v>
      </c>
      <c r="BB18" s="140" t="s">
        <v>116</v>
      </c>
      <c r="BC18" s="140" t="s">
        <v>151</v>
      </c>
      <c r="BD18" s="140" t="s">
        <v>84</v>
      </c>
    </row>
    <row r="19" s="1" customFormat="1" ht="6.96" customHeight="1">
      <c r="B19" s="45"/>
      <c r="C19" s="46"/>
      <c r="D19" s="46"/>
      <c r="E19" s="46"/>
      <c r="F19" s="46"/>
      <c r="G19" s="46"/>
      <c r="H19" s="46"/>
      <c r="I19" s="144"/>
      <c r="J19" s="46"/>
      <c r="K19" s="50"/>
      <c r="AZ19" s="140" t="s">
        <v>152</v>
      </c>
      <c r="BA19" s="140" t="s">
        <v>153</v>
      </c>
      <c r="BB19" s="140" t="s">
        <v>106</v>
      </c>
      <c r="BC19" s="140" t="s">
        <v>154</v>
      </c>
      <c r="BD19" s="140" t="s">
        <v>84</v>
      </c>
    </row>
    <row r="20" s="1" customFormat="1" ht="14.4" customHeight="1">
      <c r="B20" s="45"/>
      <c r="C20" s="46"/>
      <c r="D20" s="39" t="s">
        <v>35</v>
      </c>
      <c r="E20" s="46"/>
      <c r="F20" s="46"/>
      <c r="G20" s="46"/>
      <c r="H20" s="46"/>
      <c r="I20" s="146" t="s">
        <v>28</v>
      </c>
      <c r="J20" s="34" t="s">
        <v>36</v>
      </c>
      <c r="K20" s="50"/>
    </row>
    <row r="21" s="1" customFormat="1" ht="18" customHeight="1">
      <c r="B21" s="45"/>
      <c r="C21" s="46"/>
      <c r="D21" s="46"/>
      <c r="E21" s="34" t="s">
        <v>37</v>
      </c>
      <c r="F21" s="46"/>
      <c r="G21" s="46"/>
      <c r="H21" s="46"/>
      <c r="I21" s="146" t="s">
        <v>31</v>
      </c>
      <c r="J21" s="34" t="s">
        <v>38</v>
      </c>
      <c r="K21" s="50"/>
    </row>
    <row r="22" s="1" customFormat="1" ht="6.96" customHeight="1">
      <c r="B22" s="45"/>
      <c r="C22" s="46"/>
      <c r="D22" s="46"/>
      <c r="E22" s="46"/>
      <c r="F22" s="46"/>
      <c r="G22" s="46"/>
      <c r="H22" s="46"/>
      <c r="I22" s="144"/>
      <c r="J22" s="46"/>
      <c r="K22" s="50"/>
    </row>
    <row r="23" s="1" customFormat="1" ht="14.4" customHeight="1">
      <c r="B23" s="45"/>
      <c r="C23" s="46"/>
      <c r="D23" s="39" t="s">
        <v>40</v>
      </c>
      <c r="E23" s="46"/>
      <c r="F23" s="46"/>
      <c r="G23" s="46"/>
      <c r="H23" s="46"/>
      <c r="I23" s="144"/>
      <c r="J23" s="46"/>
      <c r="K23" s="50"/>
    </row>
    <row r="24" s="6" customFormat="1" ht="16.5" customHeight="1">
      <c r="B24" s="148"/>
      <c r="C24" s="149"/>
      <c r="D24" s="149"/>
      <c r="E24" s="43" t="s">
        <v>21</v>
      </c>
      <c r="F24" s="43"/>
      <c r="G24" s="43"/>
      <c r="H24" s="43"/>
      <c r="I24" s="150"/>
      <c r="J24" s="149"/>
      <c r="K24" s="151"/>
    </row>
    <row r="25" s="1" customFormat="1" ht="6.96" customHeight="1">
      <c r="B25" s="45"/>
      <c r="C25" s="46"/>
      <c r="D25" s="46"/>
      <c r="E25" s="46"/>
      <c r="F25" s="46"/>
      <c r="G25" s="46"/>
      <c r="H25" s="46"/>
      <c r="I25" s="144"/>
      <c r="J25" s="46"/>
      <c r="K25" s="50"/>
    </row>
    <row r="26" s="1" customFormat="1" ht="6.96" customHeight="1">
      <c r="B26" s="45"/>
      <c r="C26" s="46"/>
      <c r="D26" s="105"/>
      <c r="E26" s="105"/>
      <c r="F26" s="105"/>
      <c r="G26" s="105"/>
      <c r="H26" s="105"/>
      <c r="I26" s="152"/>
      <c r="J26" s="105"/>
      <c r="K26" s="153"/>
    </row>
    <row r="27" s="1" customFormat="1" ht="25.44" customHeight="1">
      <c r="B27" s="45"/>
      <c r="C27" s="46"/>
      <c r="D27" s="154" t="s">
        <v>41</v>
      </c>
      <c r="E27" s="46"/>
      <c r="F27" s="46"/>
      <c r="G27" s="46"/>
      <c r="H27" s="46"/>
      <c r="I27" s="144"/>
      <c r="J27" s="155">
        <f>ROUND(J83,2)</f>
        <v>0</v>
      </c>
      <c r="K27" s="50"/>
    </row>
    <row r="28" s="1" customFormat="1" ht="6.96" customHeight="1">
      <c r="B28" s="45"/>
      <c r="C28" s="46"/>
      <c r="D28" s="105"/>
      <c r="E28" s="105"/>
      <c r="F28" s="105"/>
      <c r="G28" s="105"/>
      <c r="H28" s="105"/>
      <c r="I28" s="152"/>
      <c r="J28" s="105"/>
      <c r="K28" s="153"/>
    </row>
    <row r="29" s="1" customFormat="1" ht="14.4" customHeight="1">
      <c r="B29" s="45"/>
      <c r="C29" s="46"/>
      <c r="D29" s="46"/>
      <c r="E29" s="46"/>
      <c r="F29" s="51" t="s">
        <v>43</v>
      </c>
      <c r="G29" s="46"/>
      <c r="H29" s="46"/>
      <c r="I29" s="156" t="s">
        <v>42</v>
      </c>
      <c r="J29" s="51" t="s">
        <v>44</v>
      </c>
      <c r="K29" s="50"/>
    </row>
    <row r="30" s="1" customFormat="1" ht="14.4" customHeight="1">
      <c r="B30" s="45"/>
      <c r="C30" s="46"/>
      <c r="D30" s="54" t="s">
        <v>45</v>
      </c>
      <c r="E30" s="54" t="s">
        <v>46</v>
      </c>
      <c r="F30" s="157">
        <f>ROUND(SUM(BE83:BE374), 2)</f>
        <v>0</v>
      </c>
      <c r="G30" s="46"/>
      <c r="H30" s="46"/>
      <c r="I30" s="158">
        <v>0.20999999999999999</v>
      </c>
      <c r="J30" s="157">
        <f>ROUND(ROUND((SUM(BE83:BE374)), 2)*I30, 2)</f>
        <v>0</v>
      </c>
      <c r="K30" s="50"/>
    </row>
    <row r="31" s="1" customFormat="1" ht="14.4" customHeight="1">
      <c r="B31" s="45"/>
      <c r="C31" s="46"/>
      <c r="D31" s="46"/>
      <c r="E31" s="54" t="s">
        <v>47</v>
      </c>
      <c r="F31" s="157">
        <f>ROUND(SUM(BF83:BF374), 2)</f>
        <v>0</v>
      </c>
      <c r="G31" s="46"/>
      <c r="H31" s="46"/>
      <c r="I31" s="158">
        <v>0.14999999999999999</v>
      </c>
      <c r="J31" s="157">
        <f>ROUND(ROUND((SUM(BF83:BF374)), 2)*I31, 2)</f>
        <v>0</v>
      </c>
      <c r="K31" s="50"/>
    </row>
    <row r="32" hidden="1" s="1" customFormat="1" ht="14.4" customHeight="1">
      <c r="B32" s="45"/>
      <c r="C32" s="46"/>
      <c r="D32" s="46"/>
      <c r="E32" s="54" t="s">
        <v>48</v>
      </c>
      <c r="F32" s="157">
        <f>ROUND(SUM(BG83:BG374), 2)</f>
        <v>0</v>
      </c>
      <c r="G32" s="46"/>
      <c r="H32" s="46"/>
      <c r="I32" s="158">
        <v>0.20999999999999999</v>
      </c>
      <c r="J32" s="157">
        <v>0</v>
      </c>
      <c r="K32" s="50"/>
    </row>
    <row r="33" hidden="1" s="1" customFormat="1" ht="14.4" customHeight="1">
      <c r="B33" s="45"/>
      <c r="C33" s="46"/>
      <c r="D33" s="46"/>
      <c r="E33" s="54" t="s">
        <v>49</v>
      </c>
      <c r="F33" s="157">
        <f>ROUND(SUM(BH83:BH374), 2)</f>
        <v>0</v>
      </c>
      <c r="G33" s="46"/>
      <c r="H33" s="46"/>
      <c r="I33" s="158">
        <v>0.14999999999999999</v>
      </c>
      <c r="J33" s="157">
        <v>0</v>
      </c>
      <c r="K33" s="50"/>
    </row>
    <row r="34" hidden="1" s="1" customFormat="1" ht="14.4" customHeight="1">
      <c r="B34" s="45"/>
      <c r="C34" s="46"/>
      <c r="D34" s="46"/>
      <c r="E34" s="54" t="s">
        <v>50</v>
      </c>
      <c r="F34" s="157">
        <f>ROUND(SUM(BI83:BI374), 2)</f>
        <v>0</v>
      </c>
      <c r="G34" s="46"/>
      <c r="H34" s="46"/>
      <c r="I34" s="158">
        <v>0</v>
      </c>
      <c r="J34" s="157">
        <v>0</v>
      </c>
      <c r="K34" s="50"/>
    </row>
    <row r="35" s="1" customFormat="1" ht="6.96" customHeight="1">
      <c r="B35" s="45"/>
      <c r="C35" s="46"/>
      <c r="D35" s="46"/>
      <c r="E35" s="46"/>
      <c r="F35" s="46"/>
      <c r="G35" s="46"/>
      <c r="H35" s="46"/>
      <c r="I35" s="144"/>
      <c r="J35" s="46"/>
      <c r="K35" s="50"/>
    </row>
    <row r="36" s="1" customFormat="1" ht="25.44" customHeight="1">
      <c r="B36" s="45"/>
      <c r="C36" s="159"/>
      <c r="D36" s="160" t="s">
        <v>51</v>
      </c>
      <c r="E36" s="97"/>
      <c r="F36" s="97"/>
      <c r="G36" s="161" t="s">
        <v>52</v>
      </c>
      <c r="H36" s="162" t="s">
        <v>53</v>
      </c>
      <c r="I36" s="163"/>
      <c r="J36" s="164">
        <f>SUM(J27:J34)</f>
        <v>0</v>
      </c>
      <c r="K36" s="165"/>
    </row>
    <row r="37" s="1" customFormat="1" ht="14.4" customHeight="1">
      <c r="B37" s="66"/>
      <c r="C37" s="67"/>
      <c r="D37" s="67"/>
      <c r="E37" s="67"/>
      <c r="F37" s="67"/>
      <c r="G37" s="67"/>
      <c r="H37" s="67"/>
      <c r="I37" s="166"/>
      <c r="J37" s="67"/>
      <c r="K37" s="68"/>
    </row>
    <row r="41" s="1" customFormat="1" ht="6.96" customHeight="1">
      <c r="B41" s="167"/>
      <c r="C41" s="168"/>
      <c r="D41" s="168"/>
      <c r="E41" s="168"/>
      <c r="F41" s="168"/>
      <c r="G41" s="168"/>
      <c r="H41" s="168"/>
      <c r="I41" s="169"/>
      <c r="J41" s="168"/>
      <c r="K41" s="170"/>
    </row>
    <row r="42" s="1" customFormat="1" ht="36.96" customHeight="1">
      <c r="B42" s="45"/>
      <c r="C42" s="29" t="s">
        <v>155</v>
      </c>
      <c r="D42" s="46"/>
      <c r="E42" s="46"/>
      <c r="F42" s="46"/>
      <c r="G42" s="46"/>
      <c r="H42" s="46"/>
      <c r="I42" s="144"/>
      <c r="J42" s="46"/>
      <c r="K42" s="50"/>
    </row>
    <row r="43" s="1" customFormat="1" ht="6.96" customHeight="1">
      <c r="B43" s="45"/>
      <c r="C43" s="46"/>
      <c r="D43" s="46"/>
      <c r="E43" s="46"/>
      <c r="F43" s="46"/>
      <c r="G43" s="46"/>
      <c r="H43" s="46"/>
      <c r="I43" s="144"/>
      <c r="J43" s="46"/>
      <c r="K43" s="50"/>
    </row>
    <row r="44" s="1" customFormat="1" ht="14.4" customHeight="1">
      <c r="B44" s="45"/>
      <c r="C44" s="39" t="s">
        <v>18</v>
      </c>
      <c r="D44" s="46"/>
      <c r="E44" s="46"/>
      <c r="F44" s="46"/>
      <c r="G44" s="46"/>
      <c r="H44" s="46"/>
      <c r="I44" s="144"/>
      <c r="J44" s="46"/>
      <c r="K44" s="50"/>
    </row>
    <row r="45" s="1" customFormat="1" ht="16.5" customHeight="1">
      <c r="B45" s="45"/>
      <c r="C45" s="46"/>
      <c r="D45" s="46"/>
      <c r="E45" s="143" t="str">
        <f>E7</f>
        <v>Jižní spojka - svodidla, č. akce 1031, Praha 4</v>
      </c>
      <c r="F45" s="39"/>
      <c r="G45" s="39"/>
      <c r="H45" s="39"/>
      <c r="I45" s="144"/>
      <c r="J45" s="46"/>
      <c r="K45" s="50"/>
    </row>
    <row r="46" s="1" customFormat="1" ht="14.4" customHeight="1">
      <c r="B46" s="45"/>
      <c r="C46" s="39" t="s">
        <v>118</v>
      </c>
      <c r="D46" s="46"/>
      <c r="E46" s="46"/>
      <c r="F46" s="46"/>
      <c r="G46" s="46"/>
      <c r="H46" s="46"/>
      <c r="I46" s="144"/>
      <c r="J46" s="46"/>
      <c r="K46" s="50"/>
    </row>
    <row r="47" s="1" customFormat="1" ht="17.25" customHeight="1">
      <c r="B47" s="45"/>
      <c r="C47" s="46"/>
      <c r="D47" s="46"/>
      <c r="E47" s="145" t="str">
        <f>E9</f>
        <v>SO 100.1 - Etapa z centra</v>
      </c>
      <c r="F47" s="46"/>
      <c r="G47" s="46"/>
      <c r="H47" s="46"/>
      <c r="I47" s="144"/>
      <c r="J47" s="46"/>
      <c r="K47" s="50"/>
    </row>
    <row r="48" s="1" customFormat="1" ht="6.96" customHeight="1">
      <c r="B48" s="45"/>
      <c r="C48" s="46"/>
      <c r="D48" s="46"/>
      <c r="E48" s="46"/>
      <c r="F48" s="46"/>
      <c r="G48" s="46"/>
      <c r="H48" s="46"/>
      <c r="I48" s="144"/>
      <c r="J48" s="46"/>
      <c r="K48" s="50"/>
    </row>
    <row r="49" s="1" customFormat="1" ht="18" customHeight="1">
      <c r="B49" s="45"/>
      <c r="C49" s="39" t="s">
        <v>23</v>
      </c>
      <c r="D49" s="46"/>
      <c r="E49" s="46"/>
      <c r="F49" s="34" t="str">
        <f>F12</f>
        <v>Jižní spojka</v>
      </c>
      <c r="G49" s="46"/>
      <c r="H49" s="46"/>
      <c r="I49" s="146" t="s">
        <v>25</v>
      </c>
      <c r="J49" s="147" t="str">
        <f>IF(J12="","",J12)</f>
        <v>15. 10. 2018</v>
      </c>
      <c r="K49" s="50"/>
    </row>
    <row r="50" s="1" customFormat="1" ht="6.96" customHeight="1">
      <c r="B50" s="45"/>
      <c r="C50" s="46"/>
      <c r="D50" s="46"/>
      <c r="E50" s="46"/>
      <c r="F50" s="46"/>
      <c r="G50" s="46"/>
      <c r="H50" s="46"/>
      <c r="I50" s="144"/>
      <c r="J50" s="46"/>
      <c r="K50" s="50"/>
    </row>
    <row r="51" s="1" customFormat="1">
      <c r="B51" s="45"/>
      <c r="C51" s="39" t="s">
        <v>27</v>
      </c>
      <c r="D51" s="46"/>
      <c r="E51" s="46"/>
      <c r="F51" s="34" t="str">
        <f>E15</f>
        <v>Technická správa komunikací hl. m. Prahy a.s.</v>
      </c>
      <c r="G51" s="46"/>
      <c r="H51" s="46"/>
      <c r="I51" s="146" t="s">
        <v>35</v>
      </c>
      <c r="J51" s="43" t="str">
        <f>E21</f>
        <v>DIPRO, spol s r.o.</v>
      </c>
      <c r="K51" s="50"/>
    </row>
    <row r="52" s="1" customFormat="1" ht="14.4" customHeight="1">
      <c r="B52" s="45"/>
      <c r="C52" s="39" t="s">
        <v>33</v>
      </c>
      <c r="D52" s="46"/>
      <c r="E52" s="46"/>
      <c r="F52" s="34" t="str">
        <f>IF(E18="","",E18)</f>
        <v/>
      </c>
      <c r="G52" s="46"/>
      <c r="H52" s="46"/>
      <c r="I52" s="144"/>
      <c r="J52" s="171"/>
      <c r="K52" s="50"/>
    </row>
    <row r="53" s="1" customFormat="1" ht="10.32" customHeight="1">
      <c r="B53" s="45"/>
      <c r="C53" s="46"/>
      <c r="D53" s="46"/>
      <c r="E53" s="46"/>
      <c r="F53" s="46"/>
      <c r="G53" s="46"/>
      <c r="H53" s="46"/>
      <c r="I53" s="144"/>
      <c r="J53" s="46"/>
      <c r="K53" s="50"/>
    </row>
    <row r="54" s="1" customFormat="1" ht="29.28" customHeight="1">
      <c r="B54" s="45"/>
      <c r="C54" s="172" t="s">
        <v>156</v>
      </c>
      <c r="D54" s="159"/>
      <c r="E54" s="159"/>
      <c r="F54" s="159"/>
      <c r="G54" s="159"/>
      <c r="H54" s="159"/>
      <c r="I54" s="173"/>
      <c r="J54" s="174" t="s">
        <v>157</v>
      </c>
      <c r="K54" s="175"/>
    </row>
    <row r="55" s="1" customFormat="1" ht="10.32" customHeight="1">
      <c r="B55" s="45"/>
      <c r="C55" s="46"/>
      <c r="D55" s="46"/>
      <c r="E55" s="46"/>
      <c r="F55" s="46"/>
      <c r="G55" s="46"/>
      <c r="H55" s="46"/>
      <c r="I55" s="144"/>
      <c r="J55" s="46"/>
      <c r="K55" s="50"/>
    </row>
    <row r="56" s="1" customFormat="1" ht="29.28" customHeight="1">
      <c r="B56" s="45"/>
      <c r="C56" s="176" t="s">
        <v>158</v>
      </c>
      <c r="D56" s="46"/>
      <c r="E56" s="46"/>
      <c r="F56" s="46"/>
      <c r="G56" s="46"/>
      <c r="H56" s="46"/>
      <c r="I56" s="144"/>
      <c r="J56" s="155">
        <f>J83</f>
        <v>0</v>
      </c>
      <c r="K56" s="50"/>
      <c r="AU56" s="23" t="s">
        <v>159</v>
      </c>
    </row>
    <row r="57" s="7" customFormat="1" ht="24.96" customHeight="1">
      <c r="B57" s="177"/>
      <c r="C57" s="178"/>
      <c r="D57" s="179" t="s">
        <v>160</v>
      </c>
      <c r="E57" s="180"/>
      <c r="F57" s="180"/>
      <c r="G57" s="180"/>
      <c r="H57" s="180"/>
      <c r="I57" s="181"/>
      <c r="J57" s="182">
        <f>J84</f>
        <v>0</v>
      </c>
      <c r="K57" s="183"/>
    </row>
    <row r="58" s="8" customFormat="1" ht="19.92" customHeight="1">
      <c r="B58" s="184"/>
      <c r="C58" s="185"/>
      <c r="D58" s="186" t="s">
        <v>161</v>
      </c>
      <c r="E58" s="187"/>
      <c r="F58" s="187"/>
      <c r="G58" s="187"/>
      <c r="H58" s="187"/>
      <c r="I58" s="188"/>
      <c r="J58" s="189">
        <f>J85</f>
        <v>0</v>
      </c>
      <c r="K58" s="190"/>
    </row>
    <row r="59" s="8" customFormat="1" ht="19.92" customHeight="1">
      <c r="B59" s="184"/>
      <c r="C59" s="185"/>
      <c r="D59" s="186" t="s">
        <v>162</v>
      </c>
      <c r="E59" s="187"/>
      <c r="F59" s="187"/>
      <c r="G59" s="187"/>
      <c r="H59" s="187"/>
      <c r="I59" s="188"/>
      <c r="J59" s="189">
        <f>J149</f>
        <v>0</v>
      </c>
      <c r="K59" s="190"/>
    </row>
    <row r="60" s="8" customFormat="1" ht="19.92" customHeight="1">
      <c r="B60" s="184"/>
      <c r="C60" s="185"/>
      <c r="D60" s="186" t="s">
        <v>163</v>
      </c>
      <c r="E60" s="187"/>
      <c r="F60" s="187"/>
      <c r="G60" s="187"/>
      <c r="H60" s="187"/>
      <c r="I60" s="188"/>
      <c r="J60" s="189">
        <f>J178</f>
        <v>0</v>
      </c>
      <c r="K60" s="190"/>
    </row>
    <row r="61" s="8" customFormat="1" ht="19.92" customHeight="1">
      <c r="B61" s="184"/>
      <c r="C61" s="185"/>
      <c r="D61" s="186" t="s">
        <v>164</v>
      </c>
      <c r="E61" s="187"/>
      <c r="F61" s="187"/>
      <c r="G61" s="187"/>
      <c r="H61" s="187"/>
      <c r="I61" s="188"/>
      <c r="J61" s="189">
        <f>J188</f>
        <v>0</v>
      </c>
      <c r="K61" s="190"/>
    </row>
    <row r="62" s="8" customFormat="1" ht="19.92" customHeight="1">
      <c r="B62" s="184"/>
      <c r="C62" s="185"/>
      <c r="D62" s="186" t="s">
        <v>165</v>
      </c>
      <c r="E62" s="187"/>
      <c r="F62" s="187"/>
      <c r="G62" s="187"/>
      <c r="H62" s="187"/>
      <c r="I62" s="188"/>
      <c r="J62" s="189">
        <f>J342</f>
        <v>0</v>
      </c>
      <c r="K62" s="190"/>
    </row>
    <row r="63" s="8" customFormat="1" ht="19.92" customHeight="1">
      <c r="B63" s="184"/>
      <c r="C63" s="185"/>
      <c r="D63" s="186" t="s">
        <v>166</v>
      </c>
      <c r="E63" s="187"/>
      <c r="F63" s="187"/>
      <c r="G63" s="187"/>
      <c r="H63" s="187"/>
      <c r="I63" s="188"/>
      <c r="J63" s="189">
        <f>J372</f>
        <v>0</v>
      </c>
      <c r="K63" s="190"/>
    </row>
    <row r="64" s="1" customFormat="1" ht="21.84" customHeight="1">
      <c r="B64" s="45"/>
      <c r="C64" s="46"/>
      <c r="D64" s="46"/>
      <c r="E64" s="46"/>
      <c r="F64" s="46"/>
      <c r="G64" s="46"/>
      <c r="H64" s="46"/>
      <c r="I64" s="144"/>
      <c r="J64" s="46"/>
      <c r="K64" s="50"/>
    </row>
    <row r="65" s="1" customFormat="1" ht="6.96" customHeight="1">
      <c r="B65" s="66"/>
      <c r="C65" s="67"/>
      <c r="D65" s="67"/>
      <c r="E65" s="67"/>
      <c r="F65" s="67"/>
      <c r="G65" s="67"/>
      <c r="H65" s="67"/>
      <c r="I65" s="166"/>
      <c r="J65" s="67"/>
      <c r="K65" s="68"/>
    </row>
    <row r="69" s="1" customFormat="1" ht="6.96" customHeight="1">
      <c r="B69" s="69"/>
      <c r="C69" s="70"/>
      <c r="D69" s="70"/>
      <c r="E69" s="70"/>
      <c r="F69" s="70"/>
      <c r="G69" s="70"/>
      <c r="H69" s="70"/>
      <c r="I69" s="169"/>
      <c r="J69" s="70"/>
      <c r="K69" s="70"/>
      <c r="L69" s="71"/>
    </row>
    <row r="70" s="1" customFormat="1" ht="36.96" customHeight="1">
      <c r="B70" s="45"/>
      <c r="C70" s="72" t="s">
        <v>167</v>
      </c>
      <c r="D70" s="73"/>
      <c r="E70" s="73"/>
      <c r="F70" s="73"/>
      <c r="G70" s="73"/>
      <c r="H70" s="73"/>
      <c r="I70" s="191"/>
      <c r="J70" s="73"/>
      <c r="K70" s="73"/>
      <c r="L70" s="71"/>
    </row>
    <row r="71" s="1" customFormat="1" ht="6.96" customHeight="1">
      <c r="B71" s="45"/>
      <c r="C71" s="73"/>
      <c r="D71" s="73"/>
      <c r="E71" s="73"/>
      <c r="F71" s="73"/>
      <c r="G71" s="73"/>
      <c r="H71" s="73"/>
      <c r="I71" s="191"/>
      <c r="J71" s="73"/>
      <c r="K71" s="73"/>
      <c r="L71" s="71"/>
    </row>
    <row r="72" s="1" customFormat="1" ht="14.4" customHeight="1">
      <c r="B72" s="45"/>
      <c r="C72" s="75" t="s">
        <v>18</v>
      </c>
      <c r="D72" s="73"/>
      <c r="E72" s="73"/>
      <c r="F72" s="73"/>
      <c r="G72" s="73"/>
      <c r="H72" s="73"/>
      <c r="I72" s="191"/>
      <c r="J72" s="73"/>
      <c r="K72" s="73"/>
      <c r="L72" s="71"/>
    </row>
    <row r="73" s="1" customFormat="1" ht="16.5" customHeight="1">
      <c r="B73" s="45"/>
      <c r="C73" s="73"/>
      <c r="D73" s="73"/>
      <c r="E73" s="192" t="str">
        <f>E7</f>
        <v>Jižní spojka - svodidla, č. akce 1031, Praha 4</v>
      </c>
      <c r="F73" s="75"/>
      <c r="G73" s="75"/>
      <c r="H73" s="75"/>
      <c r="I73" s="191"/>
      <c r="J73" s="73"/>
      <c r="K73" s="73"/>
      <c r="L73" s="71"/>
    </row>
    <row r="74" s="1" customFormat="1" ht="14.4" customHeight="1">
      <c r="B74" s="45"/>
      <c r="C74" s="75" t="s">
        <v>118</v>
      </c>
      <c r="D74" s="73"/>
      <c r="E74" s="73"/>
      <c r="F74" s="73"/>
      <c r="G74" s="73"/>
      <c r="H74" s="73"/>
      <c r="I74" s="191"/>
      <c r="J74" s="73"/>
      <c r="K74" s="73"/>
      <c r="L74" s="71"/>
    </row>
    <row r="75" s="1" customFormat="1" ht="17.25" customHeight="1">
      <c r="B75" s="45"/>
      <c r="C75" s="73"/>
      <c r="D75" s="73"/>
      <c r="E75" s="81" t="str">
        <f>E9</f>
        <v>SO 100.1 - Etapa z centra</v>
      </c>
      <c r="F75" s="73"/>
      <c r="G75" s="73"/>
      <c r="H75" s="73"/>
      <c r="I75" s="191"/>
      <c r="J75" s="73"/>
      <c r="K75" s="73"/>
      <c r="L75" s="71"/>
    </row>
    <row r="76" s="1" customFormat="1" ht="6.96" customHeight="1">
      <c r="B76" s="45"/>
      <c r="C76" s="73"/>
      <c r="D76" s="73"/>
      <c r="E76" s="73"/>
      <c r="F76" s="73"/>
      <c r="G76" s="73"/>
      <c r="H76" s="73"/>
      <c r="I76" s="191"/>
      <c r="J76" s="73"/>
      <c r="K76" s="73"/>
      <c r="L76" s="71"/>
    </row>
    <row r="77" s="1" customFormat="1" ht="18" customHeight="1">
      <c r="B77" s="45"/>
      <c r="C77" s="75" t="s">
        <v>23</v>
      </c>
      <c r="D77" s="73"/>
      <c r="E77" s="73"/>
      <c r="F77" s="193" t="str">
        <f>F12</f>
        <v>Jižní spojka</v>
      </c>
      <c r="G77" s="73"/>
      <c r="H77" s="73"/>
      <c r="I77" s="194" t="s">
        <v>25</v>
      </c>
      <c r="J77" s="84" t="str">
        <f>IF(J12="","",J12)</f>
        <v>15. 10. 2018</v>
      </c>
      <c r="K77" s="73"/>
      <c r="L77" s="71"/>
    </row>
    <row r="78" s="1" customFormat="1" ht="6.96" customHeight="1">
      <c r="B78" s="45"/>
      <c r="C78" s="73"/>
      <c r="D78" s="73"/>
      <c r="E78" s="73"/>
      <c r="F78" s="73"/>
      <c r="G78" s="73"/>
      <c r="H78" s="73"/>
      <c r="I78" s="191"/>
      <c r="J78" s="73"/>
      <c r="K78" s="73"/>
      <c r="L78" s="71"/>
    </row>
    <row r="79" s="1" customFormat="1">
      <c r="B79" s="45"/>
      <c r="C79" s="75" t="s">
        <v>27</v>
      </c>
      <c r="D79" s="73"/>
      <c r="E79" s="73"/>
      <c r="F79" s="193" t="str">
        <f>E15</f>
        <v>Technická správa komunikací hl. m. Prahy a.s.</v>
      </c>
      <c r="G79" s="73"/>
      <c r="H79" s="73"/>
      <c r="I79" s="194" t="s">
        <v>35</v>
      </c>
      <c r="J79" s="193" t="str">
        <f>E21</f>
        <v>DIPRO, spol s r.o.</v>
      </c>
      <c r="K79" s="73"/>
      <c r="L79" s="71"/>
    </row>
    <row r="80" s="1" customFormat="1" ht="14.4" customHeight="1">
      <c r="B80" s="45"/>
      <c r="C80" s="75" t="s">
        <v>33</v>
      </c>
      <c r="D80" s="73"/>
      <c r="E80" s="73"/>
      <c r="F80" s="193" t="str">
        <f>IF(E18="","",E18)</f>
        <v/>
      </c>
      <c r="G80" s="73"/>
      <c r="H80" s="73"/>
      <c r="I80" s="191"/>
      <c r="J80" s="73"/>
      <c r="K80" s="73"/>
      <c r="L80" s="71"/>
    </row>
    <row r="81" s="1" customFormat="1" ht="10.32" customHeight="1">
      <c r="B81" s="45"/>
      <c r="C81" s="73"/>
      <c r="D81" s="73"/>
      <c r="E81" s="73"/>
      <c r="F81" s="73"/>
      <c r="G81" s="73"/>
      <c r="H81" s="73"/>
      <c r="I81" s="191"/>
      <c r="J81" s="73"/>
      <c r="K81" s="73"/>
      <c r="L81" s="71"/>
    </row>
    <row r="82" s="9" customFormat="1" ht="29.28" customHeight="1">
      <c r="B82" s="195"/>
      <c r="C82" s="196" t="s">
        <v>168</v>
      </c>
      <c r="D82" s="197" t="s">
        <v>60</v>
      </c>
      <c r="E82" s="197" t="s">
        <v>56</v>
      </c>
      <c r="F82" s="197" t="s">
        <v>169</v>
      </c>
      <c r="G82" s="197" t="s">
        <v>170</v>
      </c>
      <c r="H82" s="197" t="s">
        <v>171</v>
      </c>
      <c r="I82" s="198" t="s">
        <v>172</v>
      </c>
      <c r="J82" s="197" t="s">
        <v>157</v>
      </c>
      <c r="K82" s="199" t="s">
        <v>173</v>
      </c>
      <c r="L82" s="200"/>
      <c r="M82" s="101" t="s">
        <v>174</v>
      </c>
      <c r="N82" s="102" t="s">
        <v>45</v>
      </c>
      <c r="O82" s="102" t="s">
        <v>175</v>
      </c>
      <c r="P82" s="102" t="s">
        <v>176</v>
      </c>
      <c r="Q82" s="102" t="s">
        <v>177</v>
      </c>
      <c r="R82" s="102" t="s">
        <v>178</v>
      </c>
      <c r="S82" s="102" t="s">
        <v>179</v>
      </c>
      <c r="T82" s="103" t="s">
        <v>180</v>
      </c>
    </row>
    <row r="83" s="1" customFormat="1" ht="29.28" customHeight="1">
      <c r="B83" s="45"/>
      <c r="C83" s="107" t="s">
        <v>158</v>
      </c>
      <c r="D83" s="73"/>
      <c r="E83" s="73"/>
      <c r="F83" s="73"/>
      <c r="G83" s="73"/>
      <c r="H83" s="73"/>
      <c r="I83" s="191"/>
      <c r="J83" s="201">
        <f>BK83</f>
        <v>0</v>
      </c>
      <c r="K83" s="73"/>
      <c r="L83" s="71"/>
      <c r="M83" s="104"/>
      <c r="N83" s="105"/>
      <c r="O83" s="105"/>
      <c r="P83" s="202">
        <f>P84</f>
        <v>0</v>
      </c>
      <c r="Q83" s="105"/>
      <c r="R83" s="202">
        <f>R84</f>
        <v>298.53266172000002</v>
      </c>
      <c r="S83" s="105"/>
      <c r="T83" s="203">
        <f>T84</f>
        <v>3024.8838000000001</v>
      </c>
      <c r="AT83" s="23" t="s">
        <v>74</v>
      </c>
      <c r="AU83" s="23" t="s">
        <v>159</v>
      </c>
      <c r="BK83" s="204">
        <f>BK84</f>
        <v>0</v>
      </c>
    </row>
    <row r="84" s="10" customFormat="1" ht="37.44001" customHeight="1">
      <c r="B84" s="205"/>
      <c r="C84" s="206"/>
      <c r="D84" s="207" t="s">
        <v>74</v>
      </c>
      <c r="E84" s="208" t="s">
        <v>181</v>
      </c>
      <c r="F84" s="208" t="s">
        <v>182</v>
      </c>
      <c r="G84" s="206"/>
      <c r="H84" s="206"/>
      <c r="I84" s="209"/>
      <c r="J84" s="210">
        <f>BK84</f>
        <v>0</v>
      </c>
      <c r="K84" s="206"/>
      <c r="L84" s="211"/>
      <c r="M84" s="212"/>
      <c r="N84" s="213"/>
      <c r="O84" s="213"/>
      <c r="P84" s="214">
        <f>P85+P149+P178+P188+P342+P372</f>
        <v>0</v>
      </c>
      <c r="Q84" s="213"/>
      <c r="R84" s="214">
        <f>R85+R149+R178+R188+R342+R372</f>
        <v>298.53266172000002</v>
      </c>
      <c r="S84" s="213"/>
      <c r="T84" s="215">
        <f>T85+T149+T178+T188+T342+T372</f>
        <v>3024.8838000000001</v>
      </c>
      <c r="AR84" s="216" t="s">
        <v>16</v>
      </c>
      <c r="AT84" s="217" t="s">
        <v>74</v>
      </c>
      <c r="AU84" s="217" t="s">
        <v>75</v>
      </c>
      <c r="AY84" s="216" t="s">
        <v>183</v>
      </c>
      <c r="BK84" s="218">
        <f>BK85+BK149+BK178+BK188+BK342+BK372</f>
        <v>0</v>
      </c>
    </row>
    <row r="85" s="10" customFormat="1" ht="19.92" customHeight="1">
      <c r="B85" s="205"/>
      <c r="C85" s="206"/>
      <c r="D85" s="207" t="s">
        <v>74</v>
      </c>
      <c r="E85" s="219" t="s">
        <v>16</v>
      </c>
      <c r="F85" s="219" t="s">
        <v>184</v>
      </c>
      <c r="G85" s="206"/>
      <c r="H85" s="206"/>
      <c r="I85" s="209"/>
      <c r="J85" s="220">
        <f>BK85</f>
        <v>0</v>
      </c>
      <c r="K85" s="206"/>
      <c r="L85" s="211"/>
      <c r="M85" s="212"/>
      <c r="N85" s="213"/>
      <c r="O85" s="213"/>
      <c r="P85" s="214">
        <f>SUM(P86:P148)</f>
        <v>0</v>
      </c>
      <c r="Q85" s="213"/>
      <c r="R85" s="214">
        <f>SUM(R86:R148)</f>
        <v>1.052999</v>
      </c>
      <c r="S85" s="213"/>
      <c r="T85" s="215">
        <f>SUM(T86:T148)</f>
        <v>2242.4048000000003</v>
      </c>
      <c r="AR85" s="216" t="s">
        <v>16</v>
      </c>
      <c r="AT85" s="217" t="s">
        <v>74</v>
      </c>
      <c r="AU85" s="217" t="s">
        <v>16</v>
      </c>
      <c r="AY85" s="216" t="s">
        <v>183</v>
      </c>
      <c r="BK85" s="218">
        <f>SUM(BK86:BK148)</f>
        <v>0</v>
      </c>
    </row>
    <row r="86" s="1" customFormat="1" ht="38.25" customHeight="1">
      <c r="B86" s="45"/>
      <c r="C86" s="221" t="s">
        <v>16</v>
      </c>
      <c r="D86" s="221" t="s">
        <v>185</v>
      </c>
      <c r="E86" s="222" t="s">
        <v>186</v>
      </c>
      <c r="F86" s="223" t="s">
        <v>187</v>
      </c>
      <c r="G86" s="224" t="s">
        <v>98</v>
      </c>
      <c r="H86" s="225">
        <v>1881.4000000000001</v>
      </c>
      <c r="I86" s="226"/>
      <c r="J86" s="227">
        <f>ROUND(I86*H86,2)</f>
        <v>0</v>
      </c>
      <c r="K86" s="223" t="s">
        <v>188</v>
      </c>
      <c r="L86" s="71"/>
      <c r="M86" s="228" t="s">
        <v>21</v>
      </c>
      <c r="N86" s="229" t="s">
        <v>46</v>
      </c>
      <c r="O86" s="46"/>
      <c r="P86" s="230">
        <f>O86*H86</f>
        <v>0</v>
      </c>
      <c r="Q86" s="230">
        <v>0</v>
      </c>
      <c r="R86" s="230">
        <f>Q86*H86</f>
        <v>0</v>
      </c>
      <c r="S86" s="230">
        <v>0.098000000000000004</v>
      </c>
      <c r="T86" s="231">
        <f>S86*H86</f>
        <v>184.37720000000002</v>
      </c>
      <c r="AR86" s="23" t="s">
        <v>189</v>
      </c>
      <c r="AT86" s="23" t="s">
        <v>185</v>
      </c>
      <c r="AU86" s="23" t="s">
        <v>84</v>
      </c>
      <c r="AY86" s="23" t="s">
        <v>183</v>
      </c>
      <c r="BE86" s="232">
        <f>IF(N86="základní",J86,0)</f>
        <v>0</v>
      </c>
      <c r="BF86" s="232">
        <f>IF(N86="snížená",J86,0)</f>
        <v>0</v>
      </c>
      <c r="BG86" s="232">
        <f>IF(N86="zákl. přenesená",J86,0)</f>
        <v>0</v>
      </c>
      <c r="BH86" s="232">
        <f>IF(N86="sníž. přenesená",J86,0)</f>
        <v>0</v>
      </c>
      <c r="BI86" s="232">
        <f>IF(N86="nulová",J86,0)</f>
        <v>0</v>
      </c>
      <c r="BJ86" s="23" t="s">
        <v>16</v>
      </c>
      <c r="BK86" s="232">
        <f>ROUND(I86*H86,2)</f>
        <v>0</v>
      </c>
      <c r="BL86" s="23" t="s">
        <v>189</v>
      </c>
      <c r="BM86" s="23" t="s">
        <v>190</v>
      </c>
    </row>
    <row r="87" s="1" customFormat="1">
      <c r="B87" s="45"/>
      <c r="C87" s="73"/>
      <c r="D87" s="233" t="s">
        <v>191</v>
      </c>
      <c r="E87" s="73"/>
      <c r="F87" s="234" t="s">
        <v>192</v>
      </c>
      <c r="G87" s="73"/>
      <c r="H87" s="73"/>
      <c r="I87" s="191"/>
      <c r="J87" s="73"/>
      <c r="K87" s="73"/>
      <c r="L87" s="71"/>
      <c r="M87" s="235"/>
      <c r="N87" s="46"/>
      <c r="O87" s="46"/>
      <c r="P87" s="46"/>
      <c r="Q87" s="46"/>
      <c r="R87" s="46"/>
      <c r="S87" s="46"/>
      <c r="T87" s="94"/>
      <c r="AT87" s="23" t="s">
        <v>191</v>
      </c>
      <c r="AU87" s="23" t="s">
        <v>84</v>
      </c>
    </row>
    <row r="88" s="1" customFormat="1">
      <c r="B88" s="45"/>
      <c r="C88" s="73"/>
      <c r="D88" s="233" t="s">
        <v>193</v>
      </c>
      <c r="E88" s="73"/>
      <c r="F88" s="234" t="s">
        <v>194</v>
      </c>
      <c r="G88" s="73"/>
      <c r="H88" s="73"/>
      <c r="I88" s="191"/>
      <c r="J88" s="73"/>
      <c r="K88" s="73"/>
      <c r="L88" s="71"/>
      <c r="M88" s="235"/>
      <c r="N88" s="46"/>
      <c r="O88" s="46"/>
      <c r="P88" s="46"/>
      <c r="Q88" s="46"/>
      <c r="R88" s="46"/>
      <c r="S88" s="46"/>
      <c r="T88" s="94"/>
      <c r="AT88" s="23" t="s">
        <v>193</v>
      </c>
      <c r="AU88" s="23" t="s">
        <v>84</v>
      </c>
    </row>
    <row r="89" s="11" customFormat="1">
      <c r="B89" s="236"/>
      <c r="C89" s="237"/>
      <c r="D89" s="233" t="s">
        <v>195</v>
      </c>
      <c r="E89" s="238" t="s">
        <v>21</v>
      </c>
      <c r="F89" s="239" t="s">
        <v>196</v>
      </c>
      <c r="G89" s="237"/>
      <c r="H89" s="240">
        <v>807.60000000000002</v>
      </c>
      <c r="I89" s="241"/>
      <c r="J89" s="237"/>
      <c r="K89" s="237"/>
      <c r="L89" s="242"/>
      <c r="M89" s="243"/>
      <c r="N89" s="244"/>
      <c r="O89" s="244"/>
      <c r="P89" s="244"/>
      <c r="Q89" s="244"/>
      <c r="R89" s="244"/>
      <c r="S89" s="244"/>
      <c r="T89" s="245"/>
      <c r="AT89" s="246" t="s">
        <v>195</v>
      </c>
      <c r="AU89" s="246" t="s">
        <v>84</v>
      </c>
      <c r="AV89" s="11" t="s">
        <v>84</v>
      </c>
      <c r="AW89" s="11" t="s">
        <v>39</v>
      </c>
      <c r="AX89" s="11" t="s">
        <v>75</v>
      </c>
      <c r="AY89" s="246" t="s">
        <v>183</v>
      </c>
    </row>
    <row r="90" s="11" customFormat="1">
      <c r="B90" s="236"/>
      <c r="C90" s="237"/>
      <c r="D90" s="233" t="s">
        <v>195</v>
      </c>
      <c r="E90" s="238" t="s">
        <v>21</v>
      </c>
      <c r="F90" s="239" t="s">
        <v>197</v>
      </c>
      <c r="G90" s="237"/>
      <c r="H90" s="240">
        <v>712.60000000000002</v>
      </c>
      <c r="I90" s="241"/>
      <c r="J90" s="237"/>
      <c r="K90" s="237"/>
      <c r="L90" s="242"/>
      <c r="M90" s="243"/>
      <c r="N90" s="244"/>
      <c r="O90" s="244"/>
      <c r="P90" s="244"/>
      <c r="Q90" s="244"/>
      <c r="R90" s="244"/>
      <c r="S90" s="244"/>
      <c r="T90" s="245"/>
      <c r="AT90" s="246" t="s">
        <v>195</v>
      </c>
      <c r="AU90" s="246" t="s">
        <v>84</v>
      </c>
      <c r="AV90" s="11" t="s">
        <v>84</v>
      </c>
      <c r="AW90" s="11" t="s">
        <v>39</v>
      </c>
      <c r="AX90" s="11" t="s">
        <v>75</v>
      </c>
      <c r="AY90" s="246" t="s">
        <v>183</v>
      </c>
    </row>
    <row r="91" s="11" customFormat="1">
      <c r="B91" s="236"/>
      <c r="C91" s="237"/>
      <c r="D91" s="233" t="s">
        <v>195</v>
      </c>
      <c r="E91" s="238" t="s">
        <v>21</v>
      </c>
      <c r="F91" s="239" t="s">
        <v>198</v>
      </c>
      <c r="G91" s="237"/>
      <c r="H91" s="240">
        <v>361.19999999999999</v>
      </c>
      <c r="I91" s="241"/>
      <c r="J91" s="237"/>
      <c r="K91" s="237"/>
      <c r="L91" s="242"/>
      <c r="M91" s="243"/>
      <c r="N91" s="244"/>
      <c r="O91" s="244"/>
      <c r="P91" s="244"/>
      <c r="Q91" s="244"/>
      <c r="R91" s="244"/>
      <c r="S91" s="244"/>
      <c r="T91" s="245"/>
      <c r="AT91" s="246" t="s">
        <v>195</v>
      </c>
      <c r="AU91" s="246" t="s">
        <v>84</v>
      </c>
      <c r="AV91" s="11" t="s">
        <v>84</v>
      </c>
      <c r="AW91" s="11" t="s">
        <v>39</v>
      </c>
      <c r="AX91" s="11" t="s">
        <v>75</v>
      </c>
      <c r="AY91" s="246" t="s">
        <v>183</v>
      </c>
    </row>
    <row r="92" s="12" customFormat="1">
      <c r="B92" s="247"/>
      <c r="C92" s="248"/>
      <c r="D92" s="233" t="s">
        <v>195</v>
      </c>
      <c r="E92" s="249" t="s">
        <v>21</v>
      </c>
      <c r="F92" s="250" t="s">
        <v>199</v>
      </c>
      <c r="G92" s="248"/>
      <c r="H92" s="251">
        <v>1881.4000000000001</v>
      </c>
      <c r="I92" s="252"/>
      <c r="J92" s="248"/>
      <c r="K92" s="248"/>
      <c r="L92" s="253"/>
      <c r="M92" s="254"/>
      <c r="N92" s="255"/>
      <c r="O92" s="255"/>
      <c r="P92" s="255"/>
      <c r="Q92" s="255"/>
      <c r="R92" s="255"/>
      <c r="S92" s="255"/>
      <c r="T92" s="256"/>
      <c r="AT92" s="257" t="s">
        <v>195</v>
      </c>
      <c r="AU92" s="257" t="s">
        <v>84</v>
      </c>
      <c r="AV92" s="12" t="s">
        <v>189</v>
      </c>
      <c r="AW92" s="12" t="s">
        <v>39</v>
      </c>
      <c r="AX92" s="12" t="s">
        <v>16</v>
      </c>
      <c r="AY92" s="257" t="s">
        <v>183</v>
      </c>
    </row>
    <row r="93" s="1" customFormat="1" ht="38.25" customHeight="1">
      <c r="B93" s="45"/>
      <c r="C93" s="221" t="s">
        <v>84</v>
      </c>
      <c r="D93" s="221" t="s">
        <v>185</v>
      </c>
      <c r="E93" s="222" t="s">
        <v>200</v>
      </c>
      <c r="F93" s="223" t="s">
        <v>201</v>
      </c>
      <c r="G93" s="224" t="s">
        <v>98</v>
      </c>
      <c r="H93" s="225">
        <v>4038</v>
      </c>
      <c r="I93" s="226"/>
      <c r="J93" s="227">
        <f>ROUND(I93*H93,2)</f>
        <v>0</v>
      </c>
      <c r="K93" s="223" t="s">
        <v>188</v>
      </c>
      <c r="L93" s="71"/>
      <c r="M93" s="228" t="s">
        <v>21</v>
      </c>
      <c r="N93" s="229" t="s">
        <v>46</v>
      </c>
      <c r="O93" s="46"/>
      <c r="P93" s="230">
        <f>O93*H93</f>
        <v>0</v>
      </c>
      <c r="Q93" s="230">
        <v>6.0000000000000002E-05</v>
      </c>
      <c r="R93" s="230">
        <f>Q93*H93</f>
        <v>0.24228</v>
      </c>
      <c r="S93" s="230">
        <v>0.10299999999999999</v>
      </c>
      <c r="T93" s="231">
        <f>S93*H93</f>
        <v>415.91399999999999</v>
      </c>
      <c r="AR93" s="23" t="s">
        <v>189</v>
      </c>
      <c r="AT93" s="23" t="s">
        <v>185</v>
      </c>
      <c r="AU93" s="23" t="s">
        <v>84</v>
      </c>
      <c r="AY93" s="23" t="s">
        <v>183</v>
      </c>
      <c r="BE93" s="232">
        <f>IF(N93="základní",J93,0)</f>
        <v>0</v>
      </c>
      <c r="BF93" s="232">
        <f>IF(N93="snížená",J93,0)</f>
        <v>0</v>
      </c>
      <c r="BG93" s="232">
        <f>IF(N93="zákl. přenesená",J93,0)</f>
        <v>0</v>
      </c>
      <c r="BH93" s="232">
        <f>IF(N93="sníž. přenesená",J93,0)</f>
        <v>0</v>
      </c>
      <c r="BI93" s="232">
        <f>IF(N93="nulová",J93,0)</f>
        <v>0</v>
      </c>
      <c r="BJ93" s="23" t="s">
        <v>16</v>
      </c>
      <c r="BK93" s="232">
        <f>ROUND(I93*H93,2)</f>
        <v>0</v>
      </c>
      <c r="BL93" s="23" t="s">
        <v>189</v>
      </c>
      <c r="BM93" s="23" t="s">
        <v>202</v>
      </c>
    </row>
    <row r="94" s="1" customFormat="1">
      <c r="B94" s="45"/>
      <c r="C94" s="73"/>
      <c r="D94" s="233" t="s">
        <v>191</v>
      </c>
      <c r="E94" s="73"/>
      <c r="F94" s="234" t="s">
        <v>203</v>
      </c>
      <c r="G94" s="73"/>
      <c r="H94" s="73"/>
      <c r="I94" s="191"/>
      <c r="J94" s="73"/>
      <c r="K94" s="73"/>
      <c r="L94" s="71"/>
      <c r="M94" s="235"/>
      <c r="N94" s="46"/>
      <c r="O94" s="46"/>
      <c r="P94" s="46"/>
      <c r="Q94" s="46"/>
      <c r="R94" s="46"/>
      <c r="S94" s="46"/>
      <c r="T94" s="94"/>
      <c r="AT94" s="23" t="s">
        <v>191</v>
      </c>
      <c r="AU94" s="23" t="s">
        <v>84</v>
      </c>
    </row>
    <row r="95" s="11" customFormat="1">
      <c r="B95" s="236"/>
      <c r="C95" s="237"/>
      <c r="D95" s="233" t="s">
        <v>195</v>
      </c>
      <c r="E95" s="238" t="s">
        <v>21</v>
      </c>
      <c r="F95" s="239" t="s">
        <v>204</v>
      </c>
      <c r="G95" s="237"/>
      <c r="H95" s="240">
        <v>4038</v>
      </c>
      <c r="I95" s="241"/>
      <c r="J95" s="237"/>
      <c r="K95" s="237"/>
      <c r="L95" s="242"/>
      <c r="M95" s="243"/>
      <c r="N95" s="244"/>
      <c r="O95" s="244"/>
      <c r="P95" s="244"/>
      <c r="Q95" s="244"/>
      <c r="R95" s="244"/>
      <c r="S95" s="244"/>
      <c r="T95" s="245"/>
      <c r="AT95" s="246" t="s">
        <v>195</v>
      </c>
      <c r="AU95" s="246" t="s">
        <v>84</v>
      </c>
      <c r="AV95" s="11" t="s">
        <v>84</v>
      </c>
      <c r="AW95" s="11" t="s">
        <v>39</v>
      </c>
      <c r="AX95" s="11" t="s">
        <v>75</v>
      </c>
      <c r="AY95" s="246" t="s">
        <v>183</v>
      </c>
    </row>
    <row r="96" s="12" customFormat="1">
      <c r="B96" s="247"/>
      <c r="C96" s="248"/>
      <c r="D96" s="233" t="s">
        <v>195</v>
      </c>
      <c r="E96" s="249" t="s">
        <v>96</v>
      </c>
      <c r="F96" s="250" t="s">
        <v>199</v>
      </c>
      <c r="G96" s="248"/>
      <c r="H96" s="251">
        <v>4038</v>
      </c>
      <c r="I96" s="252"/>
      <c r="J96" s="248"/>
      <c r="K96" s="248"/>
      <c r="L96" s="253"/>
      <c r="M96" s="254"/>
      <c r="N96" s="255"/>
      <c r="O96" s="255"/>
      <c r="P96" s="255"/>
      <c r="Q96" s="255"/>
      <c r="R96" s="255"/>
      <c r="S96" s="255"/>
      <c r="T96" s="256"/>
      <c r="AT96" s="257" t="s">
        <v>195</v>
      </c>
      <c r="AU96" s="257" t="s">
        <v>84</v>
      </c>
      <c r="AV96" s="12" t="s">
        <v>189</v>
      </c>
      <c r="AW96" s="12" t="s">
        <v>39</v>
      </c>
      <c r="AX96" s="12" t="s">
        <v>16</v>
      </c>
      <c r="AY96" s="257" t="s">
        <v>183</v>
      </c>
    </row>
    <row r="97" s="1" customFormat="1" ht="38.25" customHeight="1">
      <c r="B97" s="45"/>
      <c r="C97" s="221" t="s">
        <v>205</v>
      </c>
      <c r="D97" s="221" t="s">
        <v>185</v>
      </c>
      <c r="E97" s="222" t="s">
        <v>206</v>
      </c>
      <c r="F97" s="223" t="s">
        <v>207</v>
      </c>
      <c r="G97" s="224" t="s">
        <v>98</v>
      </c>
      <c r="H97" s="225">
        <v>5369</v>
      </c>
      <c r="I97" s="226"/>
      <c r="J97" s="227">
        <f>ROUND(I97*H97,2)</f>
        <v>0</v>
      </c>
      <c r="K97" s="223" t="s">
        <v>188</v>
      </c>
      <c r="L97" s="71"/>
      <c r="M97" s="228" t="s">
        <v>21</v>
      </c>
      <c r="N97" s="229" t="s">
        <v>46</v>
      </c>
      <c r="O97" s="46"/>
      <c r="P97" s="230">
        <f>O97*H97</f>
        <v>0</v>
      </c>
      <c r="Q97" s="230">
        <v>0.00012999999999999999</v>
      </c>
      <c r="R97" s="230">
        <f>Q97*H97</f>
        <v>0.69796999999999998</v>
      </c>
      <c r="S97" s="230">
        <v>0.25600000000000001</v>
      </c>
      <c r="T97" s="231">
        <f>S97*H97</f>
        <v>1374.4639999999999</v>
      </c>
      <c r="AR97" s="23" t="s">
        <v>189</v>
      </c>
      <c r="AT97" s="23" t="s">
        <v>185</v>
      </c>
      <c r="AU97" s="23" t="s">
        <v>84</v>
      </c>
      <c r="AY97" s="23" t="s">
        <v>183</v>
      </c>
      <c r="BE97" s="232">
        <f>IF(N97="základní",J97,0)</f>
        <v>0</v>
      </c>
      <c r="BF97" s="232">
        <f>IF(N97="snížená",J97,0)</f>
        <v>0</v>
      </c>
      <c r="BG97" s="232">
        <f>IF(N97="zákl. přenesená",J97,0)</f>
        <v>0</v>
      </c>
      <c r="BH97" s="232">
        <f>IF(N97="sníž. přenesená",J97,0)</f>
        <v>0</v>
      </c>
      <c r="BI97" s="232">
        <f>IF(N97="nulová",J97,0)</f>
        <v>0</v>
      </c>
      <c r="BJ97" s="23" t="s">
        <v>16</v>
      </c>
      <c r="BK97" s="232">
        <f>ROUND(I97*H97,2)</f>
        <v>0</v>
      </c>
      <c r="BL97" s="23" t="s">
        <v>189</v>
      </c>
      <c r="BM97" s="23" t="s">
        <v>208</v>
      </c>
    </row>
    <row r="98" s="1" customFormat="1">
      <c r="B98" s="45"/>
      <c r="C98" s="73"/>
      <c r="D98" s="233" t="s">
        <v>191</v>
      </c>
      <c r="E98" s="73"/>
      <c r="F98" s="234" t="s">
        <v>203</v>
      </c>
      <c r="G98" s="73"/>
      <c r="H98" s="73"/>
      <c r="I98" s="191"/>
      <c r="J98" s="73"/>
      <c r="K98" s="73"/>
      <c r="L98" s="71"/>
      <c r="M98" s="235"/>
      <c r="N98" s="46"/>
      <c r="O98" s="46"/>
      <c r="P98" s="46"/>
      <c r="Q98" s="46"/>
      <c r="R98" s="46"/>
      <c r="S98" s="46"/>
      <c r="T98" s="94"/>
      <c r="AT98" s="23" t="s">
        <v>191</v>
      </c>
      <c r="AU98" s="23" t="s">
        <v>84</v>
      </c>
    </row>
    <row r="99" s="11" customFormat="1">
      <c r="B99" s="236"/>
      <c r="C99" s="237"/>
      <c r="D99" s="233" t="s">
        <v>195</v>
      </c>
      <c r="E99" s="238" t="s">
        <v>21</v>
      </c>
      <c r="F99" s="239" t="s">
        <v>209</v>
      </c>
      <c r="G99" s="237"/>
      <c r="H99" s="240">
        <v>3563</v>
      </c>
      <c r="I99" s="241"/>
      <c r="J99" s="237"/>
      <c r="K99" s="237"/>
      <c r="L99" s="242"/>
      <c r="M99" s="243"/>
      <c r="N99" s="244"/>
      <c r="O99" s="244"/>
      <c r="P99" s="244"/>
      <c r="Q99" s="244"/>
      <c r="R99" s="244"/>
      <c r="S99" s="244"/>
      <c r="T99" s="245"/>
      <c r="AT99" s="246" t="s">
        <v>195</v>
      </c>
      <c r="AU99" s="246" t="s">
        <v>84</v>
      </c>
      <c r="AV99" s="11" t="s">
        <v>84</v>
      </c>
      <c r="AW99" s="11" t="s">
        <v>39</v>
      </c>
      <c r="AX99" s="11" t="s">
        <v>75</v>
      </c>
      <c r="AY99" s="246" t="s">
        <v>183</v>
      </c>
    </row>
    <row r="100" s="12" customFormat="1">
      <c r="B100" s="247"/>
      <c r="C100" s="248"/>
      <c r="D100" s="233" t="s">
        <v>195</v>
      </c>
      <c r="E100" s="249" t="s">
        <v>100</v>
      </c>
      <c r="F100" s="250" t="s">
        <v>199</v>
      </c>
      <c r="G100" s="248"/>
      <c r="H100" s="251">
        <v>3563</v>
      </c>
      <c r="I100" s="252"/>
      <c r="J100" s="248"/>
      <c r="K100" s="248"/>
      <c r="L100" s="253"/>
      <c r="M100" s="254"/>
      <c r="N100" s="255"/>
      <c r="O100" s="255"/>
      <c r="P100" s="255"/>
      <c r="Q100" s="255"/>
      <c r="R100" s="255"/>
      <c r="S100" s="255"/>
      <c r="T100" s="256"/>
      <c r="AT100" s="257" t="s">
        <v>195</v>
      </c>
      <c r="AU100" s="257" t="s">
        <v>84</v>
      </c>
      <c r="AV100" s="12" t="s">
        <v>189</v>
      </c>
      <c r="AW100" s="12" t="s">
        <v>39</v>
      </c>
      <c r="AX100" s="12" t="s">
        <v>75</v>
      </c>
      <c r="AY100" s="257" t="s">
        <v>183</v>
      </c>
    </row>
    <row r="101" s="11" customFormat="1">
      <c r="B101" s="236"/>
      <c r="C101" s="237"/>
      <c r="D101" s="233" t="s">
        <v>195</v>
      </c>
      <c r="E101" s="238" t="s">
        <v>21</v>
      </c>
      <c r="F101" s="239" t="s">
        <v>210</v>
      </c>
      <c r="G101" s="237"/>
      <c r="H101" s="240">
        <v>1806</v>
      </c>
      <c r="I101" s="241"/>
      <c r="J101" s="237"/>
      <c r="K101" s="237"/>
      <c r="L101" s="242"/>
      <c r="M101" s="243"/>
      <c r="N101" s="244"/>
      <c r="O101" s="244"/>
      <c r="P101" s="244"/>
      <c r="Q101" s="244"/>
      <c r="R101" s="244"/>
      <c r="S101" s="244"/>
      <c r="T101" s="245"/>
      <c r="AT101" s="246" t="s">
        <v>195</v>
      </c>
      <c r="AU101" s="246" t="s">
        <v>84</v>
      </c>
      <c r="AV101" s="11" t="s">
        <v>84</v>
      </c>
      <c r="AW101" s="11" t="s">
        <v>39</v>
      </c>
      <c r="AX101" s="11" t="s">
        <v>75</v>
      </c>
      <c r="AY101" s="246" t="s">
        <v>183</v>
      </c>
    </row>
    <row r="102" s="12" customFormat="1">
      <c r="B102" s="247"/>
      <c r="C102" s="248"/>
      <c r="D102" s="233" t="s">
        <v>195</v>
      </c>
      <c r="E102" s="249" t="s">
        <v>111</v>
      </c>
      <c r="F102" s="250" t="s">
        <v>199</v>
      </c>
      <c r="G102" s="248"/>
      <c r="H102" s="251">
        <v>1806</v>
      </c>
      <c r="I102" s="252"/>
      <c r="J102" s="248"/>
      <c r="K102" s="248"/>
      <c r="L102" s="253"/>
      <c r="M102" s="254"/>
      <c r="N102" s="255"/>
      <c r="O102" s="255"/>
      <c r="P102" s="255"/>
      <c r="Q102" s="255"/>
      <c r="R102" s="255"/>
      <c r="S102" s="255"/>
      <c r="T102" s="256"/>
      <c r="AT102" s="257" t="s">
        <v>195</v>
      </c>
      <c r="AU102" s="257" t="s">
        <v>84</v>
      </c>
      <c r="AV102" s="12" t="s">
        <v>189</v>
      </c>
      <c r="AW102" s="12" t="s">
        <v>39</v>
      </c>
      <c r="AX102" s="12" t="s">
        <v>75</v>
      </c>
      <c r="AY102" s="257" t="s">
        <v>183</v>
      </c>
    </row>
    <row r="103" s="11" customFormat="1">
      <c r="B103" s="236"/>
      <c r="C103" s="237"/>
      <c r="D103" s="233" t="s">
        <v>195</v>
      </c>
      <c r="E103" s="238" t="s">
        <v>21</v>
      </c>
      <c r="F103" s="239" t="s">
        <v>211</v>
      </c>
      <c r="G103" s="237"/>
      <c r="H103" s="240">
        <v>5369</v>
      </c>
      <c r="I103" s="241"/>
      <c r="J103" s="237"/>
      <c r="K103" s="237"/>
      <c r="L103" s="242"/>
      <c r="M103" s="243"/>
      <c r="N103" s="244"/>
      <c r="O103" s="244"/>
      <c r="P103" s="244"/>
      <c r="Q103" s="244"/>
      <c r="R103" s="244"/>
      <c r="S103" s="244"/>
      <c r="T103" s="245"/>
      <c r="AT103" s="246" t="s">
        <v>195</v>
      </c>
      <c r="AU103" s="246" t="s">
        <v>84</v>
      </c>
      <c r="AV103" s="11" t="s">
        <v>84</v>
      </c>
      <c r="AW103" s="11" t="s">
        <v>39</v>
      </c>
      <c r="AX103" s="11" t="s">
        <v>75</v>
      </c>
      <c r="AY103" s="246" t="s">
        <v>183</v>
      </c>
    </row>
    <row r="104" s="12" customFormat="1">
      <c r="B104" s="247"/>
      <c r="C104" s="248"/>
      <c r="D104" s="233" t="s">
        <v>195</v>
      </c>
      <c r="E104" s="249" t="s">
        <v>21</v>
      </c>
      <c r="F104" s="250" t="s">
        <v>199</v>
      </c>
      <c r="G104" s="248"/>
      <c r="H104" s="251">
        <v>5369</v>
      </c>
      <c r="I104" s="252"/>
      <c r="J104" s="248"/>
      <c r="K104" s="248"/>
      <c r="L104" s="253"/>
      <c r="M104" s="254"/>
      <c r="N104" s="255"/>
      <c r="O104" s="255"/>
      <c r="P104" s="255"/>
      <c r="Q104" s="255"/>
      <c r="R104" s="255"/>
      <c r="S104" s="255"/>
      <c r="T104" s="256"/>
      <c r="AT104" s="257" t="s">
        <v>195</v>
      </c>
      <c r="AU104" s="257" t="s">
        <v>84</v>
      </c>
      <c r="AV104" s="12" t="s">
        <v>189</v>
      </c>
      <c r="AW104" s="12" t="s">
        <v>39</v>
      </c>
      <c r="AX104" s="12" t="s">
        <v>16</v>
      </c>
      <c r="AY104" s="257" t="s">
        <v>183</v>
      </c>
    </row>
    <row r="105" s="1" customFormat="1" ht="38.25" customHeight="1">
      <c r="B105" s="45"/>
      <c r="C105" s="221" t="s">
        <v>189</v>
      </c>
      <c r="D105" s="221" t="s">
        <v>185</v>
      </c>
      <c r="E105" s="222" t="s">
        <v>212</v>
      </c>
      <c r="F105" s="223" t="s">
        <v>213</v>
      </c>
      <c r="G105" s="224" t="s">
        <v>98</v>
      </c>
      <c r="H105" s="225">
        <v>1610.7000000000001</v>
      </c>
      <c r="I105" s="226"/>
      <c r="J105" s="227">
        <f>ROUND(I105*H105,2)</f>
        <v>0</v>
      </c>
      <c r="K105" s="223" t="s">
        <v>188</v>
      </c>
      <c r="L105" s="71"/>
      <c r="M105" s="228" t="s">
        <v>21</v>
      </c>
      <c r="N105" s="229" t="s">
        <v>46</v>
      </c>
      <c r="O105" s="46"/>
      <c r="P105" s="230">
        <f>O105*H105</f>
        <v>0</v>
      </c>
      <c r="Q105" s="230">
        <v>6.9999999999999994E-05</v>
      </c>
      <c r="R105" s="230">
        <f>Q105*H105</f>
        <v>0.11274899999999999</v>
      </c>
      <c r="S105" s="230">
        <v>0.128</v>
      </c>
      <c r="T105" s="231">
        <f>S105*H105</f>
        <v>206.1696</v>
      </c>
      <c r="AR105" s="23" t="s">
        <v>189</v>
      </c>
      <c r="AT105" s="23" t="s">
        <v>185</v>
      </c>
      <c r="AU105" s="23" t="s">
        <v>84</v>
      </c>
      <c r="AY105" s="23" t="s">
        <v>183</v>
      </c>
      <c r="BE105" s="232">
        <f>IF(N105="základní",J105,0)</f>
        <v>0</v>
      </c>
      <c r="BF105" s="232">
        <f>IF(N105="snížená",J105,0)</f>
        <v>0</v>
      </c>
      <c r="BG105" s="232">
        <f>IF(N105="zákl. přenesená",J105,0)</f>
        <v>0</v>
      </c>
      <c r="BH105" s="232">
        <f>IF(N105="sníž. přenesená",J105,0)</f>
        <v>0</v>
      </c>
      <c r="BI105" s="232">
        <f>IF(N105="nulová",J105,0)</f>
        <v>0</v>
      </c>
      <c r="BJ105" s="23" t="s">
        <v>16</v>
      </c>
      <c r="BK105" s="232">
        <f>ROUND(I105*H105,2)</f>
        <v>0</v>
      </c>
      <c r="BL105" s="23" t="s">
        <v>189</v>
      </c>
      <c r="BM105" s="23" t="s">
        <v>214</v>
      </c>
    </row>
    <row r="106" s="1" customFormat="1">
      <c r="B106" s="45"/>
      <c r="C106" s="73"/>
      <c r="D106" s="233" t="s">
        <v>191</v>
      </c>
      <c r="E106" s="73"/>
      <c r="F106" s="234" t="s">
        <v>215</v>
      </c>
      <c r="G106" s="73"/>
      <c r="H106" s="73"/>
      <c r="I106" s="191"/>
      <c r="J106" s="73"/>
      <c r="K106" s="73"/>
      <c r="L106" s="71"/>
      <c r="M106" s="235"/>
      <c r="N106" s="46"/>
      <c r="O106" s="46"/>
      <c r="P106" s="46"/>
      <c r="Q106" s="46"/>
      <c r="R106" s="46"/>
      <c r="S106" s="46"/>
      <c r="T106" s="94"/>
      <c r="AT106" s="23" t="s">
        <v>191</v>
      </c>
      <c r="AU106" s="23" t="s">
        <v>84</v>
      </c>
    </row>
    <row r="107" s="13" customFormat="1">
      <c r="B107" s="258"/>
      <c r="C107" s="259"/>
      <c r="D107" s="233" t="s">
        <v>195</v>
      </c>
      <c r="E107" s="260" t="s">
        <v>21</v>
      </c>
      <c r="F107" s="261" t="s">
        <v>216</v>
      </c>
      <c r="G107" s="259"/>
      <c r="H107" s="260" t="s">
        <v>21</v>
      </c>
      <c r="I107" s="262"/>
      <c r="J107" s="259"/>
      <c r="K107" s="259"/>
      <c r="L107" s="263"/>
      <c r="M107" s="264"/>
      <c r="N107" s="265"/>
      <c r="O107" s="265"/>
      <c r="P107" s="265"/>
      <c r="Q107" s="265"/>
      <c r="R107" s="265"/>
      <c r="S107" s="265"/>
      <c r="T107" s="266"/>
      <c r="AT107" s="267" t="s">
        <v>195</v>
      </c>
      <c r="AU107" s="267" t="s">
        <v>84</v>
      </c>
      <c r="AV107" s="13" t="s">
        <v>16</v>
      </c>
      <c r="AW107" s="13" t="s">
        <v>39</v>
      </c>
      <c r="AX107" s="13" t="s">
        <v>75</v>
      </c>
      <c r="AY107" s="267" t="s">
        <v>183</v>
      </c>
    </row>
    <row r="108" s="11" customFormat="1">
      <c r="B108" s="236"/>
      <c r="C108" s="237"/>
      <c r="D108" s="233" t="s">
        <v>195</v>
      </c>
      <c r="E108" s="238" t="s">
        <v>21</v>
      </c>
      <c r="F108" s="239" t="s">
        <v>217</v>
      </c>
      <c r="G108" s="237"/>
      <c r="H108" s="240">
        <v>1068.9000000000001</v>
      </c>
      <c r="I108" s="241"/>
      <c r="J108" s="237"/>
      <c r="K108" s="237"/>
      <c r="L108" s="242"/>
      <c r="M108" s="243"/>
      <c r="N108" s="244"/>
      <c r="O108" s="244"/>
      <c r="P108" s="244"/>
      <c r="Q108" s="244"/>
      <c r="R108" s="244"/>
      <c r="S108" s="244"/>
      <c r="T108" s="245"/>
      <c r="AT108" s="246" t="s">
        <v>195</v>
      </c>
      <c r="AU108" s="246" t="s">
        <v>84</v>
      </c>
      <c r="AV108" s="11" t="s">
        <v>84</v>
      </c>
      <c r="AW108" s="11" t="s">
        <v>39</v>
      </c>
      <c r="AX108" s="11" t="s">
        <v>75</v>
      </c>
      <c r="AY108" s="246" t="s">
        <v>183</v>
      </c>
    </row>
    <row r="109" s="11" customFormat="1">
      <c r="B109" s="236"/>
      <c r="C109" s="237"/>
      <c r="D109" s="233" t="s">
        <v>195</v>
      </c>
      <c r="E109" s="238" t="s">
        <v>21</v>
      </c>
      <c r="F109" s="239" t="s">
        <v>218</v>
      </c>
      <c r="G109" s="237"/>
      <c r="H109" s="240">
        <v>541.79999999999995</v>
      </c>
      <c r="I109" s="241"/>
      <c r="J109" s="237"/>
      <c r="K109" s="237"/>
      <c r="L109" s="242"/>
      <c r="M109" s="243"/>
      <c r="N109" s="244"/>
      <c r="O109" s="244"/>
      <c r="P109" s="244"/>
      <c r="Q109" s="244"/>
      <c r="R109" s="244"/>
      <c r="S109" s="244"/>
      <c r="T109" s="245"/>
      <c r="AT109" s="246" t="s">
        <v>195</v>
      </c>
      <c r="AU109" s="246" t="s">
        <v>84</v>
      </c>
      <c r="AV109" s="11" t="s">
        <v>84</v>
      </c>
      <c r="AW109" s="11" t="s">
        <v>39</v>
      </c>
      <c r="AX109" s="11" t="s">
        <v>75</v>
      </c>
      <c r="AY109" s="246" t="s">
        <v>183</v>
      </c>
    </row>
    <row r="110" s="12" customFormat="1">
      <c r="B110" s="247"/>
      <c r="C110" s="248"/>
      <c r="D110" s="233" t="s">
        <v>195</v>
      </c>
      <c r="E110" s="249" t="s">
        <v>131</v>
      </c>
      <c r="F110" s="250" t="s">
        <v>199</v>
      </c>
      <c r="G110" s="248"/>
      <c r="H110" s="251">
        <v>1610.7000000000001</v>
      </c>
      <c r="I110" s="252"/>
      <c r="J110" s="248"/>
      <c r="K110" s="248"/>
      <c r="L110" s="253"/>
      <c r="M110" s="254"/>
      <c r="N110" s="255"/>
      <c r="O110" s="255"/>
      <c r="P110" s="255"/>
      <c r="Q110" s="255"/>
      <c r="R110" s="255"/>
      <c r="S110" s="255"/>
      <c r="T110" s="256"/>
      <c r="AT110" s="257" t="s">
        <v>195</v>
      </c>
      <c r="AU110" s="257" t="s">
        <v>84</v>
      </c>
      <c r="AV110" s="12" t="s">
        <v>189</v>
      </c>
      <c r="AW110" s="12" t="s">
        <v>39</v>
      </c>
      <c r="AX110" s="12" t="s">
        <v>16</v>
      </c>
      <c r="AY110" s="257" t="s">
        <v>183</v>
      </c>
    </row>
    <row r="111" s="1" customFormat="1" ht="38.25" customHeight="1">
      <c r="B111" s="45"/>
      <c r="C111" s="221" t="s">
        <v>219</v>
      </c>
      <c r="D111" s="221" t="s">
        <v>185</v>
      </c>
      <c r="E111" s="222" t="s">
        <v>220</v>
      </c>
      <c r="F111" s="223" t="s">
        <v>221</v>
      </c>
      <c r="G111" s="224" t="s">
        <v>106</v>
      </c>
      <c r="H111" s="225">
        <v>212</v>
      </c>
      <c r="I111" s="226"/>
      <c r="J111" s="227">
        <f>ROUND(I111*H111,2)</f>
        <v>0</v>
      </c>
      <c r="K111" s="223" t="s">
        <v>188</v>
      </c>
      <c r="L111" s="71"/>
      <c r="M111" s="228" t="s">
        <v>21</v>
      </c>
      <c r="N111" s="229" t="s">
        <v>46</v>
      </c>
      <c r="O111" s="46"/>
      <c r="P111" s="230">
        <f>O111*H111</f>
        <v>0</v>
      </c>
      <c r="Q111" s="230">
        <v>0</v>
      </c>
      <c r="R111" s="230">
        <f>Q111*H111</f>
        <v>0</v>
      </c>
      <c r="S111" s="230">
        <v>0.28999999999999998</v>
      </c>
      <c r="T111" s="231">
        <f>S111*H111</f>
        <v>61.479999999999997</v>
      </c>
      <c r="AR111" s="23" t="s">
        <v>189</v>
      </c>
      <c r="AT111" s="23" t="s">
        <v>185</v>
      </c>
      <c r="AU111" s="23" t="s">
        <v>84</v>
      </c>
      <c r="AY111" s="23" t="s">
        <v>183</v>
      </c>
      <c r="BE111" s="232">
        <f>IF(N111="základní",J111,0)</f>
        <v>0</v>
      </c>
      <c r="BF111" s="232">
        <f>IF(N111="snížená",J111,0)</f>
        <v>0</v>
      </c>
      <c r="BG111" s="232">
        <f>IF(N111="zákl. přenesená",J111,0)</f>
        <v>0</v>
      </c>
      <c r="BH111" s="232">
        <f>IF(N111="sníž. přenesená",J111,0)</f>
        <v>0</v>
      </c>
      <c r="BI111" s="232">
        <f>IF(N111="nulová",J111,0)</f>
        <v>0</v>
      </c>
      <c r="BJ111" s="23" t="s">
        <v>16</v>
      </c>
      <c r="BK111" s="232">
        <f>ROUND(I111*H111,2)</f>
        <v>0</v>
      </c>
      <c r="BL111" s="23" t="s">
        <v>189</v>
      </c>
      <c r="BM111" s="23" t="s">
        <v>222</v>
      </c>
    </row>
    <row r="112" s="1" customFormat="1">
      <c r="B112" s="45"/>
      <c r="C112" s="73"/>
      <c r="D112" s="233" t="s">
        <v>191</v>
      </c>
      <c r="E112" s="73"/>
      <c r="F112" s="234" t="s">
        <v>223</v>
      </c>
      <c r="G112" s="73"/>
      <c r="H112" s="73"/>
      <c r="I112" s="191"/>
      <c r="J112" s="73"/>
      <c r="K112" s="73"/>
      <c r="L112" s="71"/>
      <c r="M112" s="235"/>
      <c r="N112" s="46"/>
      <c r="O112" s="46"/>
      <c r="P112" s="46"/>
      <c r="Q112" s="46"/>
      <c r="R112" s="46"/>
      <c r="S112" s="46"/>
      <c r="T112" s="94"/>
      <c r="AT112" s="23" t="s">
        <v>191</v>
      </c>
      <c r="AU112" s="23" t="s">
        <v>84</v>
      </c>
    </row>
    <row r="113" s="11" customFormat="1">
      <c r="B113" s="236"/>
      <c r="C113" s="237"/>
      <c r="D113" s="233" t="s">
        <v>195</v>
      </c>
      <c r="E113" s="238" t="s">
        <v>152</v>
      </c>
      <c r="F113" s="239" t="s">
        <v>224</v>
      </c>
      <c r="G113" s="237"/>
      <c r="H113" s="240">
        <v>212</v>
      </c>
      <c r="I113" s="241"/>
      <c r="J113" s="237"/>
      <c r="K113" s="237"/>
      <c r="L113" s="242"/>
      <c r="M113" s="243"/>
      <c r="N113" s="244"/>
      <c r="O113" s="244"/>
      <c r="P113" s="244"/>
      <c r="Q113" s="244"/>
      <c r="R113" s="244"/>
      <c r="S113" s="244"/>
      <c r="T113" s="245"/>
      <c r="AT113" s="246" t="s">
        <v>195</v>
      </c>
      <c r="AU113" s="246" t="s">
        <v>84</v>
      </c>
      <c r="AV113" s="11" t="s">
        <v>84</v>
      </c>
      <c r="AW113" s="11" t="s">
        <v>39</v>
      </c>
      <c r="AX113" s="11" t="s">
        <v>75</v>
      </c>
      <c r="AY113" s="246" t="s">
        <v>183</v>
      </c>
    </row>
    <row r="114" s="12" customFormat="1">
      <c r="B114" s="247"/>
      <c r="C114" s="248"/>
      <c r="D114" s="233" t="s">
        <v>195</v>
      </c>
      <c r="E114" s="249" t="s">
        <v>21</v>
      </c>
      <c r="F114" s="250" t="s">
        <v>199</v>
      </c>
      <c r="G114" s="248"/>
      <c r="H114" s="251">
        <v>212</v>
      </c>
      <c r="I114" s="252"/>
      <c r="J114" s="248"/>
      <c r="K114" s="248"/>
      <c r="L114" s="253"/>
      <c r="M114" s="254"/>
      <c r="N114" s="255"/>
      <c r="O114" s="255"/>
      <c r="P114" s="255"/>
      <c r="Q114" s="255"/>
      <c r="R114" s="255"/>
      <c r="S114" s="255"/>
      <c r="T114" s="256"/>
      <c r="AT114" s="257" t="s">
        <v>195</v>
      </c>
      <c r="AU114" s="257" t="s">
        <v>84</v>
      </c>
      <c r="AV114" s="12" t="s">
        <v>189</v>
      </c>
      <c r="AW114" s="12" t="s">
        <v>39</v>
      </c>
      <c r="AX114" s="12" t="s">
        <v>16</v>
      </c>
      <c r="AY114" s="257" t="s">
        <v>183</v>
      </c>
    </row>
    <row r="115" s="1" customFormat="1" ht="38.25" customHeight="1">
      <c r="B115" s="45"/>
      <c r="C115" s="221" t="s">
        <v>225</v>
      </c>
      <c r="D115" s="221" t="s">
        <v>185</v>
      </c>
      <c r="E115" s="222" t="s">
        <v>226</v>
      </c>
      <c r="F115" s="223" t="s">
        <v>227</v>
      </c>
      <c r="G115" s="224" t="s">
        <v>141</v>
      </c>
      <c r="H115" s="225">
        <v>72.239999999999995</v>
      </c>
      <c r="I115" s="226"/>
      <c r="J115" s="227">
        <f>ROUND(I115*H115,2)</f>
        <v>0</v>
      </c>
      <c r="K115" s="223" t="s">
        <v>188</v>
      </c>
      <c r="L115" s="71"/>
      <c r="M115" s="228" t="s">
        <v>21</v>
      </c>
      <c r="N115" s="229" t="s">
        <v>46</v>
      </c>
      <c r="O115" s="46"/>
      <c r="P115" s="230">
        <f>O115*H115</f>
        <v>0</v>
      </c>
      <c r="Q115" s="230">
        <v>0</v>
      </c>
      <c r="R115" s="230">
        <f>Q115*H115</f>
        <v>0</v>
      </c>
      <c r="S115" s="230">
        <v>0</v>
      </c>
      <c r="T115" s="231">
        <f>S115*H115</f>
        <v>0</v>
      </c>
      <c r="AR115" s="23" t="s">
        <v>189</v>
      </c>
      <c r="AT115" s="23" t="s">
        <v>185</v>
      </c>
      <c r="AU115" s="23" t="s">
        <v>84</v>
      </c>
      <c r="AY115" s="23" t="s">
        <v>183</v>
      </c>
      <c r="BE115" s="232">
        <f>IF(N115="základní",J115,0)</f>
        <v>0</v>
      </c>
      <c r="BF115" s="232">
        <f>IF(N115="snížená",J115,0)</f>
        <v>0</v>
      </c>
      <c r="BG115" s="232">
        <f>IF(N115="zákl. přenesená",J115,0)</f>
        <v>0</v>
      </c>
      <c r="BH115" s="232">
        <f>IF(N115="sníž. přenesená",J115,0)</f>
        <v>0</v>
      </c>
      <c r="BI115" s="232">
        <f>IF(N115="nulová",J115,0)</f>
        <v>0</v>
      </c>
      <c r="BJ115" s="23" t="s">
        <v>16</v>
      </c>
      <c r="BK115" s="232">
        <f>ROUND(I115*H115,2)</f>
        <v>0</v>
      </c>
      <c r="BL115" s="23" t="s">
        <v>189</v>
      </c>
      <c r="BM115" s="23" t="s">
        <v>228</v>
      </c>
    </row>
    <row r="116" s="1" customFormat="1">
      <c r="B116" s="45"/>
      <c r="C116" s="73"/>
      <c r="D116" s="233" t="s">
        <v>191</v>
      </c>
      <c r="E116" s="73"/>
      <c r="F116" s="234" t="s">
        <v>229</v>
      </c>
      <c r="G116" s="73"/>
      <c r="H116" s="73"/>
      <c r="I116" s="191"/>
      <c r="J116" s="73"/>
      <c r="K116" s="73"/>
      <c r="L116" s="71"/>
      <c r="M116" s="235"/>
      <c r="N116" s="46"/>
      <c r="O116" s="46"/>
      <c r="P116" s="46"/>
      <c r="Q116" s="46"/>
      <c r="R116" s="46"/>
      <c r="S116" s="46"/>
      <c r="T116" s="94"/>
      <c r="AT116" s="23" t="s">
        <v>191</v>
      </c>
      <c r="AU116" s="23" t="s">
        <v>84</v>
      </c>
    </row>
    <row r="117" s="11" customFormat="1">
      <c r="B117" s="236"/>
      <c r="C117" s="237"/>
      <c r="D117" s="233" t="s">
        <v>195</v>
      </c>
      <c r="E117" s="238" t="s">
        <v>21</v>
      </c>
      <c r="F117" s="239" t="s">
        <v>230</v>
      </c>
      <c r="G117" s="237"/>
      <c r="H117" s="240">
        <v>180.59999999999999</v>
      </c>
      <c r="I117" s="241"/>
      <c r="J117" s="237"/>
      <c r="K117" s="237"/>
      <c r="L117" s="242"/>
      <c r="M117" s="243"/>
      <c r="N117" s="244"/>
      <c r="O117" s="244"/>
      <c r="P117" s="244"/>
      <c r="Q117" s="244"/>
      <c r="R117" s="244"/>
      <c r="S117" s="244"/>
      <c r="T117" s="245"/>
      <c r="AT117" s="246" t="s">
        <v>195</v>
      </c>
      <c r="AU117" s="246" t="s">
        <v>84</v>
      </c>
      <c r="AV117" s="11" t="s">
        <v>84</v>
      </c>
      <c r="AW117" s="11" t="s">
        <v>39</v>
      </c>
      <c r="AX117" s="11" t="s">
        <v>75</v>
      </c>
      <c r="AY117" s="246" t="s">
        <v>183</v>
      </c>
    </row>
    <row r="118" s="12" customFormat="1">
      <c r="B118" s="247"/>
      <c r="C118" s="248"/>
      <c r="D118" s="233" t="s">
        <v>195</v>
      </c>
      <c r="E118" s="249" t="s">
        <v>140</v>
      </c>
      <c r="F118" s="250" t="s">
        <v>199</v>
      </c>
      <c r="G118" s="248"/>
      <c r="H118" s="251">
        <v>180.59999999999999</v>
      </c>
      <c r="I118" s="252"/>
      <c r="J118" s="248"/>
      <c r="K118" s="248"/>
      <c r="L118" s="253"/>
      <c r="M118" s="254"/>
      <c r="N118" s="255"/>
      <c r="O118" s="255"/>
      <c r="P118" s="255"/>
      <c r="Q118" s="255"/>
      <c r="R118" s="255"/>
      <c r="S118" s="255"/>
      <c r="T118" s="256"/>
      <c r="AT118" s="257" t="s">
        <v>195</v>
      </c>
      <c r="AU118" s="257" t="s">
        <v>84</v>
      </c>
      <c r="AV118" s="12" t="s">
        <v>189</v>
      </c>
      <c r="AW118" s="12" t="s">
        <v>39</v>
      </c>
      <c r="AX118" s="12" t="s">
        <v>75</v>
      </c>
      <c r="AY118" s="257" t="s">
        <v>183</v>
      </c>
    </row>
    <row r="119" s="11" customFormat="1">
      <c r="B119" s="236"/>
      <c r="C119" s="237"/>
      <c r="D119" s="233" t="s">
        <v>195</v>
      </c>
      <c r="E119" s="238" t="s">
        <v>143</v>
      </c>
      <c r="F119" s="239" t="s">
        <v>231</v>
      </c>
      <c r="G119" s="237"/>
      <c r="H119" s="240">
        <v>72.239999999999995</v>
      </c>
      <c r="I119" s="241"/>
      <c r="J119" s="237"/>
      <c r="K119" s="237"/>
      <c r="L119" s="242"/>
      <c r="M119" s="243"/>
      <c r="N119" s="244"/>
      <c r="O119" s="244"/>
      <c r="P119" s="244"/>
      <c r="Q119" s="244"/>
      <c r="R119" s="244"/>
      <c r="S119" s="244"/>
      <c r="T119" s="245"/>
      <c r="AT119" s="246" t="s">
        <v>195</v>
      </c>
      <c r="AU119" s="246" t="s">
        <v>84</v>
      </c>
      <c r="AV119" s="11" t="s">
        <v>84</v>
      </c>
      <c r="AW119" s="11" t="s">
        <v>39</v>
      </c>
      <c r="AX119" s="11" t="s">
        <v>16</v>
      </c>
      <c r="AY119" s="246" t="s">
        <v>183</v>
      </c>
    </row>
    <row r="120" s="11" customFormat="1">
      <c r="B120" s="236"/>
      <c r="C120" s="237"/>
      <c r="D120" s="233" t="s">
        <v>195</v>
      </c>
      <c r="E120" s="238" t="s">
        <v>146</v>
      </c>
      <c r="F120" s="239" t="s">
        <v>232</v>
      </c>
      <c r="G120" s="237"/>
      <c r="H120" s="240">
        <v>108.36</v>
      </c>
      <c r="I120" s="241"/>
      <c r="J120" s="237"/>
      <c r="K120" s="237"/>
      <c r="L120" s="242"/>
      <c r="M120" s="243"/>
      <c r="N120" s="244"/>
      <c r="O120" s="244"/>
      <c r="P120" s="244"/>
      <c r="Q120" s="244"/>
      <c r="R120" s="244"/>
      <c r="S120" s="244"/>
      <c r="T120" s="245"/>
      <c r="AT120" s="246" t="s">
        <v>195</v>
      </c>
      <c r="AU120" s="246" t="s">
        <v>84</v>
      </c>
      <c r="AV120" s="11" t="s">
        <v>84</v>
      </c>
      <c r="AW120" s="11" t="s">
        <v>39</v>
      </c>
      <c r="AX120" s="11" t="s">
        <v>75</v>
      </c>
      <c r="AY120" s="246" t="s">
        <v>183</v>
      </c>
    </row>
    <row r="121" s="1" customFormat="1" ht="38.25" customHeight="1">
      <c r="B121" s="45"/>
      <c r="C121" s="221" t="s">
        <v>233</v>
      </c>
      <c r="D121" s="221" t="s">
        <v>185</v>
      </c>
      <c r="E121" s="222" t="s">
        <v>234</v>
      </c>
      <c r="F121" s="223" t="s">
        <v>235</v>
      </c>
      <c r="G121" s="224" t="s">
        <v>141</v>
      </c>
      <c r="H121" s="225">
        <v>36.119999999999997</v>
      </c>
      <c r="I121" s="226"/>
      <c r="J121" s="227">
        <f>ROUND(I121*H121,2)</f>
        <v>0</v>
      </c>
      <c r="K121" s="223" t="s">
        <v>188</v>
      </c>
      <c r="L121" s="71"/>
      <c r="M121" s="228" t="s">
        <v>21</v>
      </c>
      <c r="N121" s="229" t="s">
        <v>46</v>
      </c>
      <c r="O121" s="46"/>
      <c r="P121" s="230">
        <f>O121*H121</f>
        <v>0</v>
      </c>
      <c r="Q121" s="230">
        <v>0</v>
      </c>
      <c r="R121" s="230">
        <f>Q121*H121</f>
        <v>0</v>
      </c>
      <c r="S121" s="230">
        <v>0</v>
      </c>
      <c r="T121" s="231">
        <f>S121*H121</f>
        <v>0</v>
      </c>
      <c r="AR121" s="23" t="s">
        <v>189</v>
      </c>
      <c r="AT121" s="23" t="s">
        <v>185</v>
      </c>
      <c r="AU121" s="23" t="s">
        <v>84</v>
      </c>
      <c r="AY121" s="23" t="s">
        <v>183</v>
      </c>
      <c r="BE121" s="232">
        <f>IF(N121="základní",J121,0)</f>
        <v>0</v>
      </c>
      <c r="BF121" s="232">
        <f>IF(N121="snížená",J121,0)</f>
        <v>0</v>
      </c>
      <c r="BG121" s="232">
        <f>IF(N121="zákl. přenesená",J121,0)</f>
        <v>0</v>
      </c>
      <c r="BH121" s="232">
        <f>IF(N121="sníž. přenesená",J121,0)</f>
        <v>0</v>
      </c>
      <c r="BI121" s="232">
        <f>IF(N121="nulová",J121,0)</f>
        <v>0</v>
      </c>
      <c r="BJ121" s="23" t="s">
        <v>16</v>
      </c>
      <c r="BK121" s="232">
        <f>ROUND(I121*H121,2)</f>
        <v>0</v>
      </c>
      <c r="BL121" s="23" t="s">
        <v>189</v>
      </c>
      <c r="BM121" s="23" t="s">
        <v>236</v>
      </c>
    </row>
    <row r="122" s="1" customFormat="1">
      <c r="B122" s="45"/>
      <c r="C122" s="73"/>
      <c r="D122" s="233" t="s">
        <v>191</v>
      </c>
      <c r="E122" s="73"/>
      <c r="F122" s="234" t="s">
        <v>229</v>
      </c>
      <c r="G122" s="73"/>
      <c r="H122" s="73"/>
      <c r="I122" s="191"/>
      <c r="J122" s="73"/>
      <c r="K122" s="73"/>
      <c r="L122" s="71"/>
      <c r="M122" s="235"/>
      <c r="N122" s="46"/>
      <c r="O122" s="46"/>
      <c r="P122" s="46"/>
      <c r="Q122" s="46"/>
      <c r="R122" s="46"/>
      <c r="S122" s="46"/>
      <c r="T122" s="94"/>
      <c r="AT122" s="23" t="s">
        <v>191</v>
      </c>
      <c r="AU122" s="23" t="s">
        <v>84</v>
      </c>
    </row>
    <row r="123" s="11" customFormat="1">
      <c r="B123" s="236"/>
      <c r="C123" s="237"/>
      <c r="D123" s="233" t="s">
        <v>195</v>
      </c>
      <c r="E123" s="238" t="s">
        <v>21</v>
      </c>
      <c r="F123" s="239" t="s">
        <v>237</v>
      </c>
      <c r="G123" s="237"/>
      <c r="H123" s="240">
        <v>36.119999999999997</v>
      </c>
      <c r="I123" s="241"/>
      <c r="J123" s="237"/>
      <c r="K123" s="237"/>
      <c r="L123" s="242"/>
      <c r="M123" s="243"/>
      <c r="N123" s="244"/>
      <c r="O123" s="244"/>
      <c r="P123" s="244"/>
      <c r="Q123" s="244"/>
      <c r="R123" s="244"/>
      <c r="S123" s="244"/>
      <c r="T123" s="245"/>
      <c r="AT123" s="246" t="s">
        <v>195</v>
      </c>
      <c r="AU123" s="246" t="s">
        <v>84</v>
      </c>
      <c r="AV123" s="11" t="s">
        <v>84</v>
      </c>
      <c r="AW123" s="11" t="s">
        <v>39</v>
      </c>
      <c r="AX123" s="11" t="s">
        <v>75</v>
      </c>
      <c r="AY123" s="246" t="s">
        <v>183</v>
      </c>
    </row>
    <row r="124" s="12" customFormat="1">
      <c r="B124" s="247"/>
      <c r="C124" s="248"/>
      <c r="D124" s="233" t="s">
        <v>195</v>
      </c>
      <c r="E124" s="249" t="s">
        <v>21</v>
      </c>
      <c r="F124" s="250" t="s">
        <v>199</v>
      </c>
      <c r="G124" s="248"/>
      <c r="H124" s="251">
        <v>36.119999999999997</v>
      </c>
      <c r="I124" s="252"/>
      <c r="J124" s="248"/>
      <c r="K124" s="248"/>
      <c r="L124" s="253"/>
      <c r="M124" s="254"/>
      <c r="N124" s="255"/>
      <c r="O124" s="255"/>
      <c r="P124" s="255"/>
      <c r="Q124" s="255"/>
      <c r="R124" s="255"/>
      <c r="S124" s="255"/>
      <c r="T124" s="256"/>
      <c r="AT124" s="257" t="s">
        <v>195</v>
      </c>
      <c r="AU124" s="257" t="s">
        <v>84</v>
      </c>
      <c r="AV124" s="12" t="s">
        <v>189</v>
      </c>
      <c r="AW124" s="12" t="s">
        <v>39</v>
      </c>
      <c r="AX124" s="12" t="s">
        <v>16</v>
      </c>
      <c r="AY124" s="257" t="s">
        <v>183</v>
      </c>
    </row>
    <row r="125" s="1" customFormat="1" ht="38.25" customHeight="1">
      <c r="B125" s="45"/>
      <c r="C125" s="221" t="s">
        <v>238</v>
      </c>
      <c r="D125" s="221" t="s">
        <v>185</v>
      </c>
      <c r="E125" s="222" t="s">
        <v>239</v>
      </c>
      <c r="F125" s="223" t="s">
        <v>240</v>
      </c>
      <c r="G125" s="224" t="s">
        <v>141</v>
      </c>
      <c r="H125" s="225">
        <v>108.36</v>
      </c>
      <c r="I125" s="226"/>
      <c r="J125" s="227">
        <f>ROUND(I125*H125,2)</f>
        <v>0</v>
      </c>
      <c r="K125" s="223" t="s">
        <v>188</v>
      </c>
      <c r="L125" s="71"/>
      <c r="M125" s="228" t="s">
        <v>21</v>
      </c>
      <c r="N125" s="229" t="s">
        <v>46</v>
      </c>
      <c r="O125" s="46"/>
      <c r="P125" s="230">
        <f>O125*H125</f>
        <v>0</v>
      </c>
      <c r="Q125" s="230">
        <v>0</v>
      </c>
      <c r="R125" s="230">
        <f>Q125*H125</f>
        <v>0</v>
      </c>
      <c r="S125" s="230">
        <v>0</v>
      </c>
      <c r="T125" s="231">
        <f>S125*H125</f>
        <v>0</v>
      </c>
      <c r="AR125" s="23" t="s">
        <v>189</v>
      </c>
      <c r="AT125" s="23" t="s">
        <v>185</v>
      </c>
      <c r="AU125" s="23" t="s">
        <v>84</v>
      </c>
      <c r="AY125" s="23" t="s">
        <v>183</v>
      </c>
      <c r="BE125" s="232">
        <f>IF(N125="základní",J125,0)</f>
        <v>0</v>
      </c>
      <c r="BF125" s="232">
        <f>IF(N125="snížená",J125,0)</f>
        <v>0</v>
      </c>
      <c r="BG125" s="232">
        <f>IF(N125="zákl. přenesená",J125,0)</f>
        <v>0</v>
      </c>
      <c r="BH125" s="232">
        <f>IF(N125="sníž. přenesená",J125,0)</f>
        <v>0</v>
      </c>
      <c r="BI125" s="232">
        <f>IF(N125="nulová",J125,0)</f>
        <v>0</v>
      </c>
      <c r="BJ125" s="23" t="s">
        <v>16</v>
      </c>
      <c r="BK125" s="232">
        <f>ROUND(I125*H125,2)</f>
        <v>0</v>
      </c>
      <c r="BL125" s="23" t="s">
        <v>189</v>
      </c>
      <c r="BM125" s="23" t="s">
        <v>241</v>
      </c>
    </row>
    <row r="126" s="1" customFormat="1">
      <c r="B126" s="45"/>
      <c r="C126" s="73"/>
      <c r="D126" s="233" t="s">
        <v>191</v>
      </c>
      <c r="E126" s="73"/>
      <c r="F126" s="234" t="s">
        <v>242</v>
      </c>
      <c r="G126" s="73"/>
      <c r="H126" s="73"/>
      <c r="I126" s="191"/>
      <c r="J126" s="73"/>
      <c r="K126" s="73"/>
      <c r="L126" s="71"/>
      <c r="M126" s="235"/>
      <c r="N126" s="46"/>
      <c r="O126" s="46"/>
      <c r="P126" s="46"/>
      <c r="Q126" s="46"/>
      <c r="R126" s="46"/>
      <c r="S126" s="46"/>
      <c r="T126" s="94"/>
      <c r="AT126" s="23" t="s">
        <v>191</v>
      </c>
      <c r="AU126" s="23" t="s">
        <v>84</v>
      </c>
    </row>
    <row r="127" s="11" customFormat="1">
      <c r="B127" s="236"/>
      <c r="C127" s="237"/>
      <c r="D127" s="233" t="s">
        <v>195</v>
      </c>
      <c r="E127" s="238" t="s">
        <v>21</v>
      </c>
      <c r="F127" s="239" t="s">
        <v>146</v>
      </c>
      <c r="G127" s="237"/>
      <c r="H127" s="240">
        <v>108.36</v>
      </c>
      <c r="I127" s="241"/>
      <c r="J127" s="237"/>
      <c r="K127" s="237"/>
      <c r="L127" s="242"/>
      <c r="M127" s="243"/>
      <c r="N127" s="244"/>
      <c r="O127" s="244"/>
      <c r="P127" s="244"/>
      <c r="Q127" s="244"/>
      <c r="R127" s="244"/>
      <c r="S127" s="244"/>
      <c r="T127" s="245"/>
      <c r="AT127" s="246" t="s">
        <v>195</v>
      </c>
      <c r="AU127" s="246" t="s">
        <v>84</v>
      </c>
      <c r="AV127" s="11" t="s">
        <v>84</v>
      </c>
      <c r="AW127" s="11" t="s">
        <v>39</v>
      </c>
      <c r="AX127" s="11" t="s">
        <v>75</v>
      </c>
      <c r="AY127" s="246" t="s">
        <v>183</v>
      </c>
    </row>
    <row r="128" s="12" customFormat="1">
      <c r="B128" s="247"/>
      <c r="C128" s="248"/>
      <c r="D128" s="233" t="s">
        <v>195</v>
      </c>
      <c r="E128" s="249" t="s">
        <v>21</v>
      </c>
      <c r="F128" s="250" t="s">
        <v>199</v>
      </c>
      <c r="G128" s="248"/>
      <c r="H128" s="251">
        <v>108.36</v>
      </c>
      <c r="I128" s="252"/>
      <c r="J128" s="248"/>
      <c r="K128" s="248"/>
      <c r="L128" s="253"/>
      <c r="M128" s="254"/>
      <c r="N128" s="255"/>
      <c r="O128" s="255"/>
      <c r="P128" s="255"/>
      <c r="Q128" s="255"/>
      <c r="R128" s="255"/>
      <c r="S128" s="255"/>
      <c r="T128" s="256"/>
      <c r="AT128" s="257" t="s">
        <v>195</v>
      </c>
      <c r="AU128" s="257" t="s">
        <v>84</v>
      </c>
      <c r="AV128" s="12" t="s">
        <v>189</v>
      </c>
      <c r="AW128" s="12" t="s">
        <v>39</v>
      </c>
      <c r="AX128" s="12" t="s">
        <v>16</v>
      </c>
      <c r="AY128" s="257" t="s">
        <v>183</v>
      </c>
    </row>
    <row r="129" s="1" customFormat="1" ht="38.25" customHeight="1">
      <c r="B129" s="45"/>
      <c r="C129" s="221" t="s">
        <v>243</v>
      </c>
      <c r="D129" s="221" t="s">
        <v>185</v>
      </c>
      <c r="E129" s="222" t="s">
        <v>244</v>
      </c>
      <c r="F129" s="223" t="s">
        <v>245</v>
      </c>
      <c r="G129" s="224" t="s">
        <v>141</v>
      </c>
      <c r="H129" s="225">
        <v>72.239999999999995</v>
      </c>
      <c r="I129" s="226"/>
      <c r="J129" s="227">
        <f>ROUND(I129*H129,2)</f>
        <v>0</v>
      </c>
      <c r="K129" s="223" t="s">
        <v>188</v>
      </c>
      <c r="L129" s="71"/>
      <c r="M129" s="228" t="s">
        <v>21</v>
      </c>
      <c r="N129" s="229" t="s">
        <v>46</v>
      </c>
      <c r="O129" s="46"/>
      <c r="P129" s="230">
        <f>O129*H129</f>
        <v>0</v>
      </c>
      <c r="Q129" s="230">
        <v>0</v>
      </c>
      <c r="R129" s="230">
        <f>Q129*H129</f>
        <v>0</v>
      </c>
      <c r="S129" s="230">
        <v>0</v>
      </c>
      <c r="T129" s="231">
        <f>S129*H129</f>
        <v>0</v>
      </c>
      <c r="AR129" s="23" t="s">
        <v>189</v>
      </c>
      <c r="AT129" s="23" t="s">
        <v>185</v>
      </c>
      <c r="AU129" s="23" t="s">
        <v>84</v>
      </c>
      <c r="AY129" s="23" t="s">
        <v>183</v>
      </c>
      <c r="BE129" s="232">
        <f>IF(N129="základní",J129,0)</f>
        <v>0</v>
      </c>
      <c r="BF129" s="232">
        <f>IF(N129="snížená",J129,0)</f>
        <v>0</v>
      </c>
      <c r="BG129" s="232">
        <f>IF(N129="zákl. přenesená",J129,0)</f>
        <v>0</v>
      </c>
      <c r="BH129" s="232">
        <f>IF(N129="sníž. přenesená",J129,0)</f>
        <v>0</v>
      </c>
      <c r="BI129" s="232">
        <f>IF(N129="nulová",J129,0)</f>
        <v>0</v>
      </c>
      <c r="BJ129" s="23" t="s">
        <v>16</v>
      </c>
      <c r="BK129" s="232">
        <f>ROUND(I129*H129,2)</f>
        <v>0</v>
      </c>
      <c r="BL129" s="23" t="s">
        <v>189</v>
      </c>
      <c r="BM129" s="23" t="s">
        <v>246</v>
      </c>
    </row>
    <row r="130" s="1" customFormat="1">
      <c r="B130" s="45"/>
      <c r="C130" s="73"/>
      <c r="D130" s="233" t="s">
        <v>191</v>
      </c>
      <c r="E130" s="73"/>
      <c r="F130" s="234" t="s">
        <v>247</v>
      </c>
      <c r="G130" s="73"/>
      <c r="H130" s="73"/>
      <c r="I130" s="191"/>
      <c r="J130" s="73"/>
      <c r="K130" s="73"/>
      <c r="L130" s="71"/>
      <c r="M130" s="235"/>
      <c r="N130" s="46"/>
      <c r="O130" s="46"/>
      <c r="P130" s="46"/>
      <c r="Q130" s="46"/>
      <c r="R130" s="46"/>
      <c r="S130" s="46"/>
      <c r="T130" s="94"/>
      <c r="AT130" s="23" t="s">
        <v>191</v>
      </c>
      <c r="AU130" s="23" t="s">
        <v>84</v>
      </c>
    </row>
    <row r="131" s="11" customFormat="1">
      <c r="B131" s="236"/>
      <c r="C131" s="237"/>
      <c r="D131" s="233" t="s">
        <v>195</v>
      </c>
      <c r="E131" s="238" t="s">
        <v>21</v>
      </c>
      <c r="F131" s="239" t="s">
        <v>143</v>
      </c>
      <c r="G131" s="237"/>
      <c r="H131" s="240">
        <v>72.239999999999995</v>
      </c>
      <c r="I131" s="241"/>
      <c r="J131" s="237"/>
      <c r="K131" s="237"/>
      <c r="L131" s="242"/>
      <c r="M131" s="243"/>
      <c r="N131" s="244"/>
      <c r="O131" s="244"/>
      <c r="P131" s="244"/>
      <c r="Q131" s="244"/>
      <c r="R131" s="244"/>
      <c r="S131" s="244"/>
      <c r="T131" s="245"/>
      <c r="AT131" s="246" t="s">
        <v>195</v>
      </c>
      <c r="AU131" s="246" t="s">
        <v>84</v>
      </c>
      <c r="AV131" s="11" t="s">
        <v>84</v>
      </c>
      <c r="AW131" s="11" t="s">
        <v>39</v>
      </c>
      <c r="AX131" s="11" t="s">
        <v>75</v>
      </c>
      <c r="AY131" s="246" t="s">
        <v>183</v>
      </c>
    </row>
    <row r="132" s="12" customFormat="1">
      <c r="B132" s="247"/>
      <c r="C132" s="248"/>
      <c r="D132" s="233" t="s">
        <v>195</v>
      </c>
      <c r="E132" s="249" t="s">
        <v>21</v>
      </c>
      <c r="F132" s="250" t="s">
        <v>199</v>
      </c>
      <c r="G132" s="248"/>
      <c r="H132" s="251">
        <v>72.239999999999995</v>
      </c>
      <c r="I132" s="252"/>
      <c r="J132" s="248"/>
      <c r="K132" s="248"/>
      <c r="L132" s="253"/>
      <c r="M132" s="254"/>
      <c r="N132" s="255"/>
      <c r="O132" s="255"/>
      <c r="P132" s="255"/>
      <c r="Q132" s="255"/>
      <c r="R132" s="255"/>
      <c r="S132" s="255"/>
      <c r="T132" s="256"/>
      <c r="AT132" s="257" t="s">
        <v>195</v>
      </c>
      <c r="AU132" s="257" t="s">
        <v>84</v>
      </c>
      <c r="AV132" s="12" t="s">
        <v>189</v>
      </c>
      <c r="AW132" s="12" t="s">
        <v>39</v>
      </c>
      <c r="AX132" s="12" t="s">
        <v>16</v>
      </c>
      <c r="AY132" s="257" t="s">
        <v>183</v>
      </c>
    </row>
    <row r="133" s="1" customFormat="1" ht="38.25" customHeight="1">
      <c r="B133" s="45"/>
      <c r="C133" s="221" t="s">
        <v>248</v>
      </c>
      <c r="D133" s="221" t="s">
        <v>185</v>
      </c>
      <c r="E133" s="222" t="s">
        <v>249</v>
      </c>
      <c r="F133" s="223" t="s">
        <v>250</v>
      </c>
      <c r="G133" s="224" t="s">
        <v>141</v>
      </c>
      <c r="H133" s="225">
        <v>361.19999999999999</v>
      </c>
      <c r="I133" s="226"/>
      <c r="J133" s="227">
        <f>ROUND(I133*H133,2)</f>
        <v>0</v>
      </c>
      <c r="K133" s="223" t="s">
        <v>188</v>
      </c>
      <c r="L133" s="71"/>
      <c r="M133" s="228" t="s">
        <v>21</v>
      </c>
      <c r="N133" s="229" t="s">
        <v>46</v>
      </c>
      <c r="O133" s="46"/>
      <c r="P133" s="230">
        <f>O133*H133</f>
        <v>0</v>
      </c>
      <c r="Q133" s="230">
        <v>0</v>
      </c>
      <c r="R133" s="230">
        <f>Q133*H133</f>
        <v>0</v>
      </c>
      <c r="S133" s="230">
        <v>0</v>
      </c>
      <c r="T133" s="231">
        <f>S133*H133</f>
        <v>0</v>
      </c>
      <c r="AR133" s="23" t="s">
        <v>189</v>
      </c>
      <c r="AT133" s="23" t="s">
        <v>185</v>
      </c>
      <c r="AU133" s="23" t="s">
        <v>84</v>
      </c>
      <c r="AY133" s="23" t="s">
        <v>183</v>
      </c>
      <c r="BE133" s="232">
        <f>IF(N133="základní",J133,0)</f>
        <v>0</v>
      </c>
      <c r="BF133" s="232">
        <f>IF(N133="snížená",J133,0)</f>
        <v>0</v>
      </c>
      <c r="BG133" s="232">
        <f>IF(N133="zákl. přenesená",J133,0)</f>
        <v>0</v>
      </c>
      <c r="BH133" s="232">
        <f>IF(N133="sníž. přenesená",J133,0)</f>
        <v>0</v>
      </c>
      <c r="BI133" s="232">
        <f>IF(N133="nulová",J133,0)</f>
        <v>0</v>
      </c>
      <c r="BJ133" s="23" t="s">
        <v>16</v>
      </c>
      <c r="BK133" s="232">
        <f>ROUND(I133*H133,2)</f>
        <v>0</v>
      </c>
      <c r="BL133" s="23" t="s">
        <v>189</v>
      </c>
      <c r="BM133" s="23" t="s">
        <v>251</v>
      </c>
    </row>
    <row r="134" s="1" customFormat="1">
      <c r="B134" s="45"/>
      <c r="C134" s="73"/>
      <c r="D134" s="233" t="s">
        <v>191</v>
      </c>
      <c r="E134" s="73"/>
      <c r="F134" s="234" t="s">
        <v>252</v>
      </c>
      <c r="G134" s="73"/>
      <c r="H134" s="73"/>
      <c r="I134" s="191"/>
      <c r="J134" s="73"/>
      <c r="K134" s="73"/>
      <c r="L134" s="71"/>
      <c r="M134" s="235"/>
      <c r="N134" s="46"/>
      <c r="O134" s="46"/>
      <c r="P134" s="46"/>
      <c r="Q134" s="46"/>
      <c r="R134" s="46"/>
      <c r="S134" s="46"/>
      <c r="T134" s="94"/>
      <c r="AT134" s="23" t="s">
        <v>191</v>
      </c>
      <c r="AU134" s="23" t="s">
        <v>84</v>
      </c>
    </row>
    <row r="135" s="11" customFormat="1">
      <c r="B135" s="236"/>
      <c r="C135" s="237"/>
      <c r="D135" s="233" t="s">
        <v>195</v>
      </c>
      <c r="E135" s="238" t="s">
        <v>21</v>
      </c>
      <c r="F135" s="239" t="s">
        <v>253</v>
      </c>
      <c r="G135" s="237"/>
      <c r="H135" s="240">
        <v>361.19999999999999</v>
      </c>
      <c r="I135" s="241"/>
      <c r="J135" s="237"/>
      <c r="K135" s="237"/>
      <c r="L135" s="242"/>
      <c r="M135" s="243"/>
      <c r="N135" s="244"/>
      <c r="O135" s="244"/>
      <c r="P135" s="244"/>
      <c r="Q135" s="244"/>
      <c r="R135" s="244"/>
      <c r="S135" s="244"/>
      <c r="T135" s="245"/>
      <c r="AT135" s="246" t="s">
        <v>195</v>
      </c>
      <c r="AU135" s="246" t="s">
        <v>84</v>
      </c>
      <c r="AV135" s="11" t="s">
        <v>84</v>
      </c>
      <c r="AW135" s="11" t="s">
        <v>39</v>
      </c>
      <c r="AX135" s="11" t="s">
        <v>75</v>
      </c>
      <c r="AY135" s="246" t="s">
        <v>183</v>
      </c>
    </row>
    <row r="136" s="12" customFormat="1">
      <c r="B136" s="247"/>
      <c r="C136" s="248"/>
      <c r="D136" s="233" t="s">
        <v>195</v>
      </c>
      <c r="E136" s="249" t="s">
        <v>21</v>
      </c>
      <c r="F136" s="250" t="s">
        <v>199</v>
      </c>
      <c r="G136" s="248"/>
      <c r="H136" s="251">
        <v>361.19999999999999</v>
      </c>
      <c r="I136" s="252"/>
      <c r="J136" s="248"/>
      <c r="K136" s="248"/>
      <c r="L136" s="253"/>
      <c r="M136" s="254"/>
      <c r="N136" s="255"/>
      <c r="O136" s="255"/>
      <c r="P136" s="255"/>
      <c r="Q136" s="255"/>
      <c r="R136" s="255"/>
      <c r="S136" s="255"/>
      <c r="T136" s="256"/>
      <c r="AT136" s="257" t="s">
        <v>195</v>
      </c>
      <c r="AU136" s="257" t="s">
        <v>84</v>
      </c>
      <c r="AV136" s="12" t="s">
        <v>189</v>
      </c>
      <c r="AW136" s="12" t="s">
        <v>39</v>
      </c>
      <c r="AX136" s="12" t="s">
        <v>16</v>
      </c>
      <c r="AY136" s="257" t="s">
        <v>183</v>
      </c>
    </row>
    <row r="137" s="1" customFormat="1" ht="25.5" customHeight="1">
      <c r="B137" s="45"/>
      <c r="C137" s="221" t="s">
        <v>254</v>
      </c>
      <c r="D137" s="221" t="s">
        <v>185</v>
      </c>
      <c r="E137" s="222" t="s">
        <v>255</v>
      </c>
      <c r="F137" s="223" t="s">
        <v>256</v>
      </c>
      <c r="G137" s="224" t="s">
        <v>141</v>
      </c>
      <c r="H137" s="225">
        <v>180.59999999999999</v>
      </c>
      <c r="I137" s="226"/>
      <c r="J137" s="227">
        <f>ROUND(I137*H137,2)</f>
        <v>0</v>
      </c>
      <c r="K137" s="223" t="s">
        <v>188</v>
      </c>
      <c r="L137" s="71"/>
      <c r="M137" s="228" t="s">
        <v>21</v>
      </c>
      <c r="N137" s="229" t="s">
        <v>46</v>
      </c>
      <c r="O137" s="46"/>
      <c r="P137" s="230">
        <f>O137*H137</f>
        <v>0</v>
      </c>
      <c r="Q137" s="230">
        <v>0</v>
      </c>
      <c r="R137" s="230">
        <f>Q137*H137</f>
        <v>0</v>
      </c>
      <c r="S137" s="230">
        <v>0</v>
      </c>
      <c r="T137" s="231">
        <f>S137*H137</f>
        <v>0</v>
      </c>
      <c r="AR137" s="23" t="s">
        <v>189</v>
      </c>
      <c r="AT137" s="23" t="s">
        <v>185</v>
      </c>
      <c r="AU137" s="23" t="s">
        <v>84</v>
      </c>
      <c r="AY137" s="23" t="s">
        <v>183</v>
      </c>
      <c r="BE137" s="232">
        <f>IF(N137="základní",J137,0)</f>
        <v>0</v>
      </c>
      <c r="BF137" s="232">
        <f>IF(N137="snížená",J137,0)</f>
        <v>0</v>
      </c>
      <c r="BG137" s="232">
        <f>IF(N137="zákl. přenesená",J137,0)</f>
        <v>0</v>
      </c>
      <c r="BH137" s="232">
        <f>IF(N137="sníž. přenesená",J137,0)</f>
        <v>0</v>
      </c>
      <c r="BI137" s="232">
        <f>IF(N137="nulová",J137,0)</f>
        <v>0</v>
      </c>
      <c r="BJ137" s="23" t="s">
        <v>16</v>
      </c>
      <c r="BK137" s="232">
        <f>ROUND(I137*H137,2)</f>
        <v>0</v>
      </c>
      <c r="BL137" s="23" t="s">
        <v>189</v>
      </c>
      <c r="BM137" s="23" t="s">
        <v>257</v>
      </c>
    </row>
    <row r="138" s="1" customFormat="1">
      <c r="B138" s="45"/>
      <c r="C138" s="73"/>
      <c r="D138" s="233" t="s">
        <v>191</v>
      </c>
      <c r="E138" s="73"/>
      <c r="F138" s="234" t="s">
        <v>258</v>
      </c>
      <c r="G138" s="73"/>
      <c r="H138" s="73"/>
      <c r="I138" s="191"/>
      <c r="J138" s="73"/>
      <c r="K138" s="73"/>
      <c r="L138" s="71"/>
      <c r="M138" s="235"/>
      <c r="N138" s="46"/>
      <c r="O138" s="46"/>
      <c r="P138" s="46"/>
      <c r="Q138" s="46"/>
      <c r="R138" s="46"/>
      <c r="S138" s="46"/>
      <c r="T138" s="94"/>
      <c r="AT138" s="23" t="s">
        <v>191</v>
      </c>
      <c r="AU138" s="23" t="s">
        <v>84</v>
      </c>
    </row>
    <row r="139" s="11" customFormat="1">
      <c r="B139" s="236"/>
      <c r="C139" s="237"/>
      <c r="D139" s="233" t="s">
        <v>195</v>
      </c>
      <c r="E139" s="238" t="s">
        <v>21</v>
      </c>
      <c r="F139" s="239" t="s">
        <v>259</v>
      </c>
      <c r="G139" s="237"/>
      <c r="H139" s="240">
        <v>180.59999999999999</v>
      </c>
      <c r="I139" s="241"/>
      <c r="J139" s="237"/>
      <c r="K139" s="237"/>
      <c r="L139" s="242"/>
      <c r="M139" s="243"/>
      <c r="N139" s="244"/>
      <c r="O139" s="244"/>
      <c r="P139" s="244"/>
      <c r="Q139" s="244"/>
      <c r="R139" s="244"/>
      <c r="S139" s="244"/>
      <c r="T139" s="245"/>
      <c r="AT139" s="246" t="s">
        <v>195</v>
      </c>
      <c r="AU139" s="246" t="s">
        <v>84</v>
      </c>
      <c r="AV139" s="11" t="s">
        <v>84</v>
      </c>
      <c r="AW139" s="11" t="s">
        <v>39</v>
      </c>
      <c r="AX139" s="11" t="s">
        <v>75</v>
      </c>
      <c r="AY139" s="246" t="s">
        <v>183</v>
      </c>
    </row>
    <row r="140" s="12" customFormat="1">
      <c r="B140" s="247"/>
      <c r="C140" s="248"/>
      <c r="D140" s="233" t="s">
        <v>195</v>
      </c>
      <c r="E140" s="249" t="s">
        <v>21</v>
      </c>
      <c r="F140" s="250" t="s">
        <v>199</v>
      </c>
      <c r="G140" s="248"/>
      <c r="H140" s="251">
        <v>180.59999999999999</v>
      </c>
      <c r="I140" s="252"/>
      <c r="J140" s="248"/>
      <c r="K140" s="248"/>
      <c r="L140" s="253"/>
      <c r="M140" s="254"/>
      <c r="N140" s="255"/>
      <c r="O140" s="255"/>
      <c r="P140" s="255"/>
      <c r="Q140" s="255"/>
      <c r="R140" s="255"/>
      <c r="S140" s="255"/>
      <c r="T140" s="256"/>
      <c r="AT140" s="257" t="s">
        <v>195</v>
      </c>
      <c r="AU140" s="257" t="s">
        <v>84</v>
      </c>
      <c r="AV140" s="12" t="s">
        <v>189</v>
      </c>
      <c r="AW140" s="12" t="s">
        <v>39</v>
      </c>
      <c r="AX140" s="12" t="s">
        <v>16</v>
      </c>
      <c r="AY140" s="257" t="s">
        <v>183</v>
      </c>
    </row>
    <row r="141" s="1" customFormat="1" ht="16.5" customHeight="1">
      <c r="B141" s="45"/>
      <c r="C141" s="221" t="s">
        <v>260</v>
      </c>
      <c r="D141" s="221" t="s">
        <v>185</v>
      </c>
      <c r="E141" s="222" t="s">
        <v>261</v>
      </c>
      <c r="F141" s="223" t="s">
        <v>262</v>
      </c>
      <c r="G141" s="224" t="s">
        <v>141</v>
      </c>
      <c r="H141" s="225">
        <v>180.59999999999999</v>
      </c>
      <c r="I141" s="226"/>
      <c r="J141" s="227">
        <f>ROUND(I141*H141,2)</f>
        <v>0</v>
      </c>
      <c r="K141" s="223" t="s">
        <v>188</v>
      </c>
      <c r="L141" s="71"/>
      <c r="M141" s="228" t="s">
        <v>21</v>
      </c>
      <c r="N141" s="229" t="s">
        <v>46</v>
      </c>
      <c r="O141" s="46"/>
      <c r="P141" s="230">
        <f>O141*H141</f>
        <v>0</v>
      </c>
      <c r="Q141" s="230">
        <v>0</v>
      </c>
      <c r="R141" s="230">
        <f>Q141*H141</f>
        <v>0</v>
      </c>
      <c r="S141" s="230">
        <v>0</v>
      </c>
      <c r="T141" s="231">
        <f>S141*H141</f>
        <v>0</v>
      </c>
      <c r="AR141" s="23" t="s">
        <v>189</v>
      </c>
      <c r="AT141" s="23" t="s">
        <v>185</v>
      </c>
      <c r="AU141" s="23" t="s">
        <v>84</v>
      </c>
      <c r="AY141" s="23" t="s">
        <v>183</v>
      </c>
      <c r="BE141" s="232">
        <f>IF(N141="základní",J141,0)</f>
        <v>0</v>
      </c>
      <c r="BF141" s="232">
        <f>IF(N141="snížená",J141,0)</f>
        <v>0</v>
      </c>
      <c r="BG141" s="232">
        <f>IF(N141="zákl. přenesená",J141,0)</f>
        <v>0</v>
      </c>
      <c r="BH141" s="232">
        <f>IF(N141="sníž. přenesená",J141,0)</f>
        <v>0</v>
      </c>
      <c r="BI141" s="232">
        <f>IF(N141="nulová",J141,0)</f>
        <v>0</v>
      </c>
      <c r="BJ141" s="23" t="s">
        <v>16</v>
      </c>
      <c r="BK141" s="232">
        <f>ROUND(I141*H141,2)</f>
        <v>0</v>
      </c>
      <c r="BL141" s="23" t="s">
        <v>189</v>
      </c>
      <c r="BM141" s="23" t="s">
        <v>263</v>
      </c>
    </row>
    <row r="142" s="1" customFormat="1">
      <c r="B142" s="45"/>
      <c r="C142" s="73"/>
      <c r="D142" s="233" t="s">
        <v>191</v>
      </c>
      <c r="E142" s="73"/>
      <c r="F142" s="234" t="s">
        <v>264</v>
      </c>
      <c r="G142" s="73"/>
      <c r="H142" s="73"/>
      <c r="I142" s="191"/>
      <c r="J142" s="73"/>
      <c r="K142" s="73"/>
      <c r="L142" s="71"/>
      <c r="M142" s="235"/>
      <c r="N142" s="46"/>
      <c r="O142" s="46"/>
      <c r="P142" s="46"/>
      <c r="Q142" s="46"/>
      <c r="R142" s="46"/>
      <c r="S142" s="46"/>
      <c r="T142" s="94"/>
      <c r="AT142" s="23" t="s">
        <v>191</v>
      </c>
      <c r="AU142" s="23" t="s">
        <v>84</v>
      </c>
    </row>
    <row r="143" s="11" customFormat="1">
      <c r="B143" s="236"/>
      <c r="C143" s="237"/>
      <c r="D143" s="233" t="s">
        <v>195</v>
      </c>
      <c r="E143" s="238" t="s">
        <v>21</v>
      </c>
      <c r="F143" s="239" t="s">
        <v>140</v>
      </c>
      <c r="G143" s="237"/>
      <c r="H143" s="240">
        <v>180.59999999999999</v>
      </c>
      <c r="I143" s="241"/>
      <c r="J143" s="237"/>
      <c r="K143" s="237"/>
      <c r="L143" s="242"/>
      <c r="M143" s="243"/>
      <c r="N143" s="244"/>
      <c r="O143" s="244"/>
      <c r="P143" s="244"/>
      <c r="Q143" s="244"/>
      <c r="R143" s="244"/>
      <c r="S143" s="244"/>
      <c r="T143" s="245"/>
      <c r="AT143" s="246" t="s">
        <v>195</v>
      </c>
      <c r="AU143" s="246" t="s">
        <v>84</v>
      </c>
      <c r="AV143" s="11" t="s">
        <v>84</v>
      </c>
      <c r="AW143" s="11" t="s">
        <v>39</v>
      </c>
      <c r="AX143" s="11" t="s">
        <v>75</v>
      </c>
      <c r="AY143" s="246" t="s">
        <v>183</v>
      </c>
    </row>
    <row r="144" s="12" customFormat="1">
      <c r="B144" s="247"/>
      <c r="C144" s="248"/>
      <c r="D144" s="233" t="s">
        <v>195</v>
      </c>
      <c r="E144" s="249" t="s">
        <v>21</v>
      </c>
      <c r="F144" s="250" t="s">
        <v>199</v>
      </c>
      <c r="G144" s="248"/>
      <c r="H144" s="251">
        <v>180.59999999999999</v>
      </c>
      <c r="I144" s="252"/>
      <c r="J144" s="248"/>
      <c r="K144" s="248"/>
      <c r="L144" s="253"/>
      <c r="M144" s="254"/>
      <c r="N144" s="255"/>
      <c r="O144" s="255"/>
      <c r="P144" s="255"/>
      <c r="Q144" s="255"/>
      <c r="R144" s="255"/>
      <c r="S144" s="255"/>
      <c r="T144" s="256"/>
      <c r="AT144" s="257" t="s">
        <v>195</v>
      </c>
      <c r="AU144" s="257" t="s">
        <v>84</v>
      </c>
      <c r="AV144" s="12" t="s">
        <v>189</v>
      </c>
      <c r="AW144" s="12" t="s">
        <v>39</v>
      </c>
      <c r="AX144" s="12" t="s">
        <v>16</v>
      </c>
      <c r="AY144" s="257" t="s">
        <v>183</v>
      </c>
    </row>
    <row r="145" s="1" customFormat="1" ht="25.5" customHeight="1">
      <c r="B145" s="45"/>
      <c r="C145" s="221" t="s">
        <v>265</v>
      </c>
      <c r="D145" s="221" t="s">
        <v>185</v>
      </c>
      <c r="E145" s="222" t="s">
        <v>266</v>
      </c>
      <c r="F145" s="223" t="s">
        <v>267</v>
      </c>
      <c r="G145" s="224" t="s">
        <v>141</v>
      </c>
      <c r="H145" s="225">
        <v>180.59999999999999</v>
      </c>
      <c r="I145" s="226"/>
      <c r="J145" s="227">
        <f>ROUND(I145*H145,2)</f>
        <v>0</v>
      </c>
      <c r="K145" s="223" t="s">
        <v>188</v>
      </c>
      <c r="L145" s="71"/>
      <c r="M145" s="228" t="s">
        <v>21</v>
      </c>
      <c r="N145" s="229" t="s">
        <v>46</v>
      </c>
      <c r="O145" s="46"/>
      <c r="P145" s="230">
        <f>O145*H145</f>
        <v>0</v>
      </c>
      <c r="Q145" s="230">
        <v>0</v>
      </c>
      <c r="R145" s="230">
        <f>Q145*H145</f>
        <v>0</v>
      </c>
      <c r="S145" s="230">
        <v>0</v>
      </c>
      <c r="T145" s="231">
        <f>S145*H145</f>
        <v>0</v>
      </c>
      <c r="AR145" s="23" t="s">
        <v>189</v>
      </c>
      <c r="AT145" s="23" t="s">
        <v>185</v>
      </c>
      <c r="AU145" s="23" t="s">
        <v>84</v>
      </c>
      <c r="AY145" s="23" t="s">
        <v>183</v>
      </c>
      <c r="BE145" s="232">
        <f>IF(N145="základní",J145,0)</f>
        <v>0</v>
      </c>
      <c r="BF145" s="232">
        <f>IF(N145="snížená",J145,0)</f>
        <v>0</v>
      </c>
      <c r="BG145" s="232">
        <f>IF(N145="zákl. přenesená",J145,0)</f>
        <v>0</v>
      </c>
      <c r="BH145" s="232">
        <f>IF(N145="sníž. přenesená",J145,0)</f>
        <v>0</v>
      </c>
      <c r="BI145" s="232">
        <f>IF(N145="nulová",J145,0)</f>
        <v>0</v>
      </c>
      <c r="BJ145" s="23" t="s">
        <v>16</v>
      </c>
      <c r="BK145" s="232">
        <f>ROUND(I145*H145,2)</f>
        <v>0</v>
      </c>
      <c r="BL145" s="23" t="s">
        <v>189</v>
      </c>
      <c r="BM145" s="23" t="s">
        <v>268</v>
      </c>
    </row>
    <row r="146" s="1" customFormat="1">
      <c r="B146" s="45"/>
      <c r="C146" s="73"/>
      <c r="D146" s="233" t="s">
        <v>191</v>
      </c>
      <c r="E146" s="73"/>
      <c r="F146" s="234" t="s">
        <v>269</v>
      </c>
      <c r="G146" s="73"/>
      <c r="H146" s="73"/>
      <c r="I146" s="191"/>
      <c r="J146" s="73"/>
      <c r="K146" s="73"/>
      <c r="L146" s="71"/>
      <c r="M146" s="235"/>
      <c r="N146" s="46"/>
      <c r="O146" s="46"/>
      <c r="P146" s="46"/>
      <c r="Q146" s="46"/>
      <c r="R146" s="46"/>
      <c r="S146" s="46"/>
      <c r="T146" s="94"/>
      <c r="AT146" s="23" t="s">
        <v>191</v>
      </c>
      <c r="AU146" s="23" t="s">
        <v>84</v>
      </c>
    </row>
    <row r="147" s="11" customFormat="1">
      <c r="B147" s="236"/>
      <c r="C147" s="237"/>
      <c r="D147" s="233" t="s">
        <v>195</v>
      </c>
      <c r="E147" s="238" t="s">
        <v>21</v>
      </c>
      <c r="F147" s="239" t="s">
        <v>140</v>
      </c>
      <c r="G147" s="237"/>
      <c r="H147" s="240">
        <v>180.59999999999999</v>
      </c>
      <c r="I147" s="241"/>
      <c r="J147" s="237"/>
      <c r="K147" s="237"/>
      <c r="L147" s="242"/>
      <c r="M147" s="243"/>
      <c r="N147" s="244"/>
      <c r="O147" s="244"/>
      <c r="P147" s="244"/>
      <c r="Q147" s="244"/>
      <c r="R147" s="244"/>
      <c r="S147" s="244"/>
      <c r="T147" s="245"/>
      <c r="AT147" s="246" t="s">
        <v>195</v>
      </c>
      <c r="AU147" s="246" t="s">
        <v>84</v>
      </c>
      <c r="AV147" s="11" t="s">
        <v>84</v>
      </c>
      <c r="AW147" s="11" t="s">
        <v>39</v>
      </c>
      <c r="AX147" s="11" t="s">
        <v>75</v>
      </c>
      <c r="AY147" s="246" t="s">
        <v>183</v>
      </c>
    </row>
    <row r="148" s="12" customFormat="1">
      <c r="B148" s="247"/>
      <c r="C148" s="248"/>
      <c r="D148" s="233" t="s">
        <v>195</v>
      </c>
      <c r="E148" s="249" t="s">
        <v>21</v>
      </c>
      <c r="F148" s="250" t="s">
        <v>199</v>
      </c>
      <c r="G148" s="248"/>
      <c r="H148" s="251">
        <v>180.59999999999999</v>
      </c>
      <c r="I148" s="252"/>
      <c r="J148" s="248"/>
      <c r="K148" s="248"/>
      <c r="L148" s="253"/>
      <c r="M148" s="254"/>
      <c r="N148" s="255"/>
      <c r="O148" s="255"/>
      <c r="P148" s="255"/>
      <c r="Q148" s="255"/>
      <c r="R148" s="255"/>
      <c r="S148" s="255"/>
      <c r="T148" s="256"/>
      <c r="AT148" s="257" t="s">
        <v>195</v>
      </c>
      <c r="AU148" s="257" t="s">
        <v>84</v>
      </c>
      <c r="AV148" s="12" t="s">
        <v>189</v>
      </c>
      <c r="AW148" s="12" t="s">
        <v>39</v>
      </c>
      <c r="AX148" s="12" t="s">
        <v>16</v>
      </c>
      <c r="AY148" s="257" t="s">
        <v>183</v>
      </c>
    </row>
    <row r="149" s="10" customFormat="1" ht="29.88" customHeight="1">
      <c r="B149" s="205"/>
      <c r="C149" s="206"/>
      <c r="D149" s="207" t="s">
        <v>74</v>
      </c>
      <c r="E149" s="219" t="s">
        <v>219</v>
      </c>
      <c r="F149" s="219" t="s">
        <v>270</v>
      </c>
      <c r="G149" s="206"/>
      <c r="H149" s="206"/>
      <c r="I149" s="209"/>
      <c r="J149" s="220">
        <f>BK149</f>
        <v>0</v>
      </c>
      <c r="K149" s="206"/>
      <c r="L149" s="211"/>
      <c r="M149" s="212"/>
      <c r="N149" s="213"/>
      <c r="O149" s="213"/>
      <c r="P149" s="214">
        <f>SUM(P150:P177)</f>
        <v>0</v>
      </c>
      <c r="Q149" s="213"/>
      <c r="R149" s="214">
        <f>SUM(R150:R177)</f>
        <v>6.8705999999999996</v>
      </c>
      <c r="S149" s="213"/>
      <c r="T149" s="215">
        <f>SUM(T150:T177)</f>
        <v>0</v>
      </c>
      <c r="AR149" s="216" t="s">
        <v>16</v>
      </c>
      <c r="AT149" s="217" t="s">
        <v>74</v>
      </c>
      <c r="AU149" s="217" t="s">
        <v>16</v>
      </c>
      <c r="AY149" s="216" t="s">
        <v>183</v>
      </c>
      <c r="BK149" s="218">
        <f>SUM(BK150:BK177)</f>
        <v>0</v>
      </c>
    </row>
    <row r="150" s="1" customFormat="1" ht="38.25" customHeight="1">
      <c r="B150" s="45"/>
      <c r="C150" s="221" t="s">
        <v>271</v>
      </c>
      <c r="D150" s="221" t="s">
        <v>185</v>
      </c>
      <c r="E150" s="222" t="s">
        <v>272</v>
      </c>
      <c r="F150" s="223" t="s">
        <v>273</v>
      </c>
      <c r="G150" s="224" t="s">
        <v>98</v>
      </c>
      <c r="H150" s="225">
        <v>1610.7000000000001</v>
      </c>
      <c r="I150" s="226"/>
      <c r="J150" s="227">
        <f>ROUND(I150*H150,2)</f>
        <v>0</v>
      </c>
      <c r="K150" s="223" t="s">
        <v>188</v>
      </c>
      <c r="L150" s="71"/>
      <c r="M150" s="228" t="s">
        <v>21</v>
      </c>
      <c r="N150" s="229" t="s">
        <v>46</v>
      </c>
      <c r="O150" s="46"/>
      <c r="P150" s="230">
        <f>O150*H150</f>
        <v>0</v>
      </c>
      <c r="Q150" s="230">
        <v>0</v>
      </c>
      <c r="R150" s="230">
        <f>Q150*H150</f>
        <v>0</v>
      </c>
      <c r="S150" s="230">
        <v>0</v>
      </c>
      <c r="T150" s="231">
        <f>S150*H150</f>
        <v>0</v>
      </c>
      <c r="AR150" s="23" t="s">
        <v>189</v>
      </c>
      <c r="AT150" s="23" t="s">
        <v>185</v>
      </c>
      <c r="AU150" s="23" t="s">
        <v>84</v>
      </c>
      <c r="AY150" s="23" t="s">
        <v>183</v>
      </c>
      <c r="BE150" s="232">
        <f>IF(N150="základní",J150,0)</f>
        <v>0</v>
      </c>
      <c r="BF150" s="232">
        <f>IF(N150="snížená",J150,0)</f>
        <v>0</v>
      </c>
      <c r="BG150" s="232">
        <f>IF(N150="zákl. přenesená",J150,0)</f>
        <v>0</v>
      </c>
      <c r="BH150" s="232">
        <f>IF(N150="sníž. přenesená",J150,0)</f>
        <v>0</v>
      </c>
      <c r="BI150" s="232">
        <f>IF(N150="nulová",J150,0)</f>
        <v>0</v>
      </c>
      <c r="BJ150" s="23" t="s">
        <v>16</v>
      </c>
      <c r="BK150" s="232">
        <f>ROUND(I150*H150,2)</f>
        <v>0</v>
      </c>
      <c r="BL150" s="23" t="s">
        <v>189</v>
      </c>
      <c r="BM150" s="23" t="s">
        <v>274</v>
      </c>
    </row>
    <row r="151" s="1" customFormat="1">
      <c r="B151" s="45"/>
      <c r="C151" s="73"/>
      <c r="D151" s="233" t="s">
        <v>191</v>
      </c>
      <c r="E151" s="73"/>
      <c r="F151" s="234" t="s">
        <v>275</v>
      </c>
      <c r="G151" s="73"/>
      <c r="H151" s="73"/>
      <c r="I151" s="191"/>
      <c r="J151" s="73"/>
      <c r="K151" s="73"/>
      <c r="L151" s="71"/>
      <c r="M151" s="235"/>
      <c r="N151" s="46"/>
      <c r="O151" s="46"/>
      <c r="P151" s="46"/>
      <c r="Q151" s="46"/>
      <c r="R151" s="46"/>
      <c r="S151" s="46"/>
      <c r="T151" s="94"/>
      <c r="AT151" s="23" t="s">
        <v>191</v>
      </c>
      <c r="AU151" s="23" t="s">
        <v>84</v>
      </c>
    </row>
    <row r="152" s="11" customFormat="1">
      <c r="B152" s="236"/>
      <c r="C152" s="237"/>
      <c r="D152" s="233" t="s">
        <v>195</v>
      </c>
      <c r="E152" s="238" t="s">
        <v>21</v>
      </c>
      <c r="F152" s="239" t="s">
        <v>131</v>
      </c>
      <c r="G152" s="237"/>
      <c r="H152" s="240">
        <v>1610.7000000000001</v>
      </c>
      <c r="I152" s="241"/>
      <c r="J152" s="237"/>
      <c r="K152" s="237"/>
      <c r="L152" s="242"/>
      <c r="M152" s="243"/>
      <c r="N152" s="244"/>
      <c r="O152" s="244"/>
      <c r="P152" s="244"/>
      <c r="Q152" s="244"/>
      <c r="R152" s="244"/>
      <c r="S152" s="244"/>
      <c r="T152" s="245"/>
      <c r="AT152" s="246" t="s">
        <v>195</v>
      </c>
      <c r="AU152" s="246" t="s">
        <v>84</v>
      </c>
      <c r="AV152" s="11" t="s">
        <v>84</v>
      </c>
      <c r="AW152" s="11" t="s">
        <v>39</v>
      </c>
      <c r="AX152" s="11" t="s">
        <v>75</v>
      </c>
      <c r="AY152" s="246" t="s">
        <v>183</v>
      </c>
    </row>
    <row r="153" s="12" customFormat="1">
      <c r="B153" s="247"/>
      <c r="C153" s="248"/>
      <c r="D153" s="233" t="s">
        <v>195</v>
      </c>
      <c r="E153" s="249" t="s">
        <v>21</v>
      </c>
      <c r="F153" s="250" t="s">
        <v>199</v>
      </c>
      <c r="G153" s="248"/>
      <c r="H153" s="251">
        <v>1610.7000000000001</v>
      </c>
      <c r="I153" s="252"/>
      <c r="J153" s="248"/>
      <c r="K153" s="248"/>
      <c r="L153" s="253"/>
      <c r="M153" s="254"/>
      <c r="N153" s="255"/>
      <c r="O153" s="255"/>
      <c r="P153" s="255"/>
      <c r="Q153" s="255"/>
      <c r="R153" s="255"/>
      <c r="S153" s="255"/>
      <c r="T153" s="256"/>
      <c r="AT153" s="257" t="s">
        <v>195</v>
      </c>
      <c r="AU153" s="257" t="s">
        <v>84</v>
      </c>
      <c r="AV153" s="12" t="s">
        <v>189</v>
      </c>
      <c r="AW153" s="12" t="s">
        <v>39</v>
      </c>
      <c r="AX153" s="12" t="s">
        <v>16</v>
      </c>
      <c r="AY153" s="257" t="s">
        <v>183</v>
      </c>
    </row>
    <row r="154" s="1" customFormat="1" ht="25.5" customHeight="1">
      <c r="B154" s="45"/>
      <c r="C154" s="221" t="s">
        <v>10</v>
      </c>
      <c r="D154" s="221" t="s">
        <v>185</v>
      </c>
      <c r="E154" s="222" t="s">
        <v>276</v>
      </c>
      <c r="F154" s="223" t="s">
        <v>277</v>
      </c>
      <c r="G154" s="224" t="s">
        <v>98</v>
      </c>
      <c r="H154" s="225">
        <v>5369</v>
      </c>
      <c r="I154" s="226"/>
      <c r="J154" s="227">
        <f>ROUND(I154*H154,2)</f>
        <v>0</v>
      </c>
      <c r="K154" s="223" t="s">
        <v>188</v>
      </c>
      <c r="L154" s="71"/>
      <c r="M154" s="228" t="s">
        <v>21</v>
      </c>
      <c r="N154" s="229" t="s">
        <v>46</v>
      </c>
      <c r="O154" s="46"/>
      <c r="P154" s="230">
        <f>O154*H154</f>
        <v>0</v>
      </c>
      <c r="Q154" s="230">
        <v>0</v>
      </c>
      <c r="R154" s="230">
        <f>Q154*H154</f>
        <v>0</v>
      </c>
      <c r="S154" s="230">
        <v>0</v>
      </c>
      <c r="T154" s="231">
        <f>S154*H154</f>
        <v>0</v>
      </c>
      <c r="AR154" s="23" t="s">
        <v>189</v>
      </c>
      <c r="AT154" s="23" t="s">
        <v>185</v>
      </c>
      <c r="AU154" s="23" t="s">
        <v>84</v>
      </c>
      <c r="AY154" s="23" t="s">
        <v>183</v>
      </c>
      <c r="BE154" s="232">
        <f>IF(N154="základní",J154,0)</f>
        <v>0</v>
      </c>
      <c r="BF154" s="232">
        <f>IF(N154="snížená",J154,0)</f>
        <v>0</v>
      </c>
      <c r="BG154" s="232">
        <f>IF(N154="zákl. přenesená",J154,0)</f>
        <v>0</v>
      </c>
      <c r="BH154" s="232">
        <f>IF(N154="sníž. přenesená",J154,0)</f>
        <v>0</v>
      </c>
      <c r="BI154" s="232">
        <f>IF(N154="nulová",J154,0)</f>
        <v>0</v>
      </c>
      <c r="BJ154" s="23" t="s">
        <v>16</v>
      </c>
      <c r="BK154" s="232">
        <f>ROUND(I154*H154,2)</f>
        <v>0</v>
      </c>
      <c r="BL154" s="23" t="s">
        <v>189</v>
      </c>
      <c r="BM154" s="23" t="s">
        <v>278</v>
      </c>
    </row>
    <row r="155" s="11" customFormat="1">
      <c r="B155" s="236"/>
      <c r="C155" s="237"/>
      <c r="D155" s="233" t="s">
        <v>195</v>
      </c>
      <c r="E155" s="238" t="s">
        <v>21</v>
      </c>
      <c r="F155" s="239" t="s">
        <v>100</v>
      </c>
      <c r="G155" s="237"/>
      <c r="H155" s="240">
        <v>3563</v>
      </c>
      <c r="I155" s="241"/>
      <c r="J155" s="237"/>
      <c r="K155" s="237"/>
      <c r="L155" s="242"/>
      <c r="M155" s="243"/>
      <c r="N155" s="244"/>
      <c r="O155" s="244"/>
      <c r="P155" s="244"/>
      <c r="Q155" s="244"/>
      <c r="R155" s="244"/>
      <c r="S155" s="244"/>
      <c r="T155" s="245"/>
      <c r="AT155" s="246" t="s">
        <v>195</v>
      </c>
      <c r="AU155" s="246" t="s">
        <v>84</v>
      </c>
      <c r="AV155" s="11" t="s">
        <v>84</v>
      </c>
      <c r="AW155" s="11" t="s">
        <v>39</v>
      </c>
      <c r="AX155" s="11" t="s">
        <v>75</v>
      </c>
      <c r="AY155" s="246" t="s">
        <v>183</v>
      </c>
    </row>
    <row r="156" s="11" customFormat="1">
      <c r="B156" s="236"/>
      <c r="C156" s="237"/>
      <c r="D156" s="233" t="s">
        <v>195</v>
      </c>
      <c r="E156" s="238" t="s">
        <v>21</v>
      </c>
      <c r="F156" s="239" t="s">
        <v>111</v>
      </c>
      <c r="G156" s="237"/>
      <c r="H156" s="240">
        <v>1806</v>
      </c>
      <c r="I156" s="241"/>
      <c r="J156" s="237"/>
      <c r="K156" s="237"/>
      <c r="L156" s="242"/>
      <c r="M156" s="243"/>
      <c r="N156" s="244"/>
      <c r="O156" s="244"/>
      <c r="P156" s="244"/>
      <c r="Q156" s="244"/>
      <c r="R156" s="244"/>
      <c r="S156" s="244"/>
      <c r="T156" s="245"/>
      <c r="AT156" s="246" t="s">
        <v>195</v>
      </c>
      <c r="AU156" s="246" t="s">
        <v>84</v>
      </c>
      <c r="AV156" s="11" t="s">
        <v>84</v>
      </c>
      <c r="AW156" s="11" t="s">
        <v>39</v>
      </c>
      <c r="AX156" s="11" t="s">
        <v>75</v>
      </c>
      <c r="AY156" s="246" t="s">
        <v>183</v>
      </c>
    </row>
    <row r="157" s="12" customFormat="1">
      <c r="B157" s="247"/>
      <c r="C157" s="248"/>
      <c r="D157" s="233" t="s">
        <v>195</v>
      </c>
      <c r="E157" s="249" t="s">
        <v>21</v>
      </c>
      <c r="F157" s="250" t="s">
        <v>199</v>
      </c>
      <c r="G157" s="248"/>
      <c r="H157" s="251">
        <v>5369</v>
      </c>
      <c r="I157" s="252"/>
      <c r="J157" s="248"/>
      <c r="K157" s="248"/>
      <c r="L157" s="253"/>
      <c r="M157" s="254"/>
      <c r="N157" s="255"/>
      <c r="O157" s="255"/>
      <c r="P157" s="255"/>
      <c r="Q157" s="255"/>
      <c r="R157" s="255"/>
      <c r="S157" s="255"/>
      <c r="T157" s="256"/>
      <c r="AT157" s="257" t="s">
        <v>195</v>
      </c>
      <c r="AU157" s="257" t="s">
        <v>84</v>
      </c>
      <c r="AV157" s="12" t="s">
        <v>189</v>
      </c>
      <c r="AW157" s="12" t="s">
        <v>39</v>
      </c>
      <c r="AX157" s="12" t="s">
        <v>16</v>
      </c>
      <c r="AY157" s="257" t="s">
        <v>183</v>
      </c>
    </row>
    <row r="158" s="1" customFormat="1" ht="25.5" customHeight="1">
      <c r="B158" s="45"/>
      <c r="C158" s="221" t="s">
        <v>279</v>
      </c>
      <c r="D158" s="221" t="s">
        <v>185</v>
      </c>
      <c r="E158" s="222" t="s">
        <v>280</v>
      </c>
      <c r="F158" s="223" t="s">
        <v>281</v>
      </c>
      <c r="G158" s="224" t="s">
        <v>98</v>
      </c>
      <c r="H158" s="225">
        <v>5844</v>
      </c>
      <c r="I158" s="226"/>
      <c r="J158" s="227">
        <f>ROUND(I158*H158,2)</f>
        <v>0</v>
      </c>
      <c r="K158" s="223" t="s">
        <v>188</v>
      </c>
      <c r="L158" s="71"/>
      <c r="M158" s="228" t="s">
        <v>21</v>
      </c>
      <c r="N158" s="229" t="s">
        <v>46</v>
      </c>
      <c r="O158" s="46"/>
      <c r="P158" s="230">
        <f>O158*H158</f>
        <v>0</v>
      </c>
      <c r="Q158" s="230">
        <v>0</v>
      </c>
      <c r="R158" s="230">
        <f>Q158*H158</f>
        <v>0</v>
      </c>
      <c r="S158" s="230">
        <v>0</v>
      </c>
      <c r="T158" s="231">
        <f>S158*H158</f>
        <v>0</v>
      </c>
      <c r="AR158" s="23" t="s">
        <v>189</v>
      </c>
      <c r="AT158" s="23" t="s">
        <v>185</v>
      </c>
      <c r="AU158" s="23" t="s">
        <v>84</v>
      </c>
      <c r="AY158" s="23" t="s">
        <v>183</v>
      </c>
      <c r="BE158" s="232">
        <f>IF(N158="základní",J158,0)</f>
        <v>0</v>
      </c>
      <c r="BF158" s="232">
        <f>IF(N158="snížená",J158,0)</f>
        <v>0</v>
      </c>
      <c r="BG158" s="232">
        <f>IF(N158="zákl. přenesená",J158,0)</f>
        <v>0</v>
      </c>
      <c r="BH158" s="232">
        <f>IF(N158="sníž. přenesená",J158,0)</f>
        <v>0</v>
      </c>
      <c r="BI158" s="232">
        <f>IF(N158="nulová",J158,0)</f>
        <v>0</v>
      </c>
      <c r="BJ158" s="23" t="s">
        <v>16</v>
      </c>
      <c r="BK158" s="232">
        <f>ROUND(I158*H158,2)</f>
        <v>0</v>
      </c>
      <c r="BL158" s="23" t="s">
        <v>189</v>
      </c>
      <c r="BM158" s="23" t="s">
        <v>282</v>
      </c>
    </row>
    <row r="159" s="11" customFormat="1">
      <c r="B159" s="236"/>
      <c r="C159" s="237"/>
      <c r="D159" s="233" t="s">
        <v>195</v>
      </c>
      <c r="E159" s="238" t="s">
        <v>21</v>
      </c>
      <c r="F159" s="239" t="s">
        <v>96</v>
      </c>
      <c r="G159" s="237"/>
      <c r="H159" s="240">
        <v>4038</v>
      </c>
      <c r="I159" s="241"/>
      <c r="J159" s="237"/>
      <c r="K159" s="237"/>
      <c r="L159" s="242"/>
      <c r="M159" s="243"/>
      <c r="N159" s="244"/>
      <c r="O159" s="244"/>
      <c r="P159" s="244"/>
      <c r="Q159" s="244"/>
      <c r="R159" s="244"/>
      <c r="S159" s="244"/>
      <c r="T159" s="245"/>
      <c r="AT159" s="246" t="s">
        <v>195</v>
      </c>
      <c r="AU159" s="246" t="s">
        <v>84</v>
      </c>
      <c r="AV159" s="11" t="s">
        <v>84</v>
      </c>
      <c r="AW159" s="11" t="s">
        <v>39</v>
      </c>
      <c r="AX159" s="11" t="s">
        <v>75</v>
      </c>
      <c r="AY159" s="246" t="s">
        <v>183</v>
      </c>
    </row>
    <row r="160" s="11" customFormat="1">
      <c r="B160" s="236"/>
      <c r="C160" s="237"/>
      <c r="D160" s="233" t="s">
        <v>195</v>
      </c>
      <c r="E160" s="238" t="s">
        <v>21</v>
      </c>
      <c r="F160" s="239" t="s">
        <v>111</v>
      </c>
      <c r="G160" s="237"/>
      <c r="H160" s="240">
        <v>1806</v>
      </c>
      <c r="I160" s="241"/>
      <c r="J160" s="237"/>
      <c r="K160" s="237"/>
      <c r="L160" s="242"/>
      <c r="M160" s="243"/>
      <c r="N160" s="244"/>
      <c r="O160" s="244"/>
      <c r="P160" s="244"/>
      <c r="Q160" s="244"/>
      <c r="R160" s="244"/>
      <c r="S160" s="244"/>
      <c r="T160" s="245"/>
      <c r="AT160" s="246" t="s">
        <v>195</v>
      </c>
      <c r="AU160" s="246" t="s">
        <v>84</v>
      </c>
      <c r="AV160" s="11" t="s">
        <v>84</v>
      </c>
      <c r="AW160" s="11" t="s">
        <v>39</v>
      </c>
      <c r="AX160" s="11" t="s">
        <v>75</v>
      </c>
      <c r="AY160" s="246" t="s">
        <v>183</v>
      </c>
    </row>
    <row r="161" s="12" customFormat="1">
      <c r="B161" s="247"/>
      <c r="C161" s="248"/>
      <c r="D161" s="233" t="s">
        <v>195</v>
      </c>
      <c r="E161" s="249" t="s">
        <v>21</v>
      </c>
      <c r="F161" s="250" t="s">
        <v>199</v>
      </c>
      <c r="G161" s="248"/>
      <c r="H161" s="251">
        <v>5844</v>
      </c>
      <c r="I161" s="252"/>
      <c r="J161" s="248"/>
      <c r="K161" s="248"/>
      <c r="L161" s="253"/>
      <c r="M161" s="254"/>
      <c r="N161" s="255"/>
      <c r="O161" s="255"/>
      <c r="P161" s="255"/>
      <c r="Q161" s="255"/>
      <c r="R161" s="255"/>
      <c r="S161" s="255"/>
      <c r="T161" s="256"/>
      <c r="AT161" s="257" t="s">
        <v>195</v>
      </c>
      <c r="AU161" s="257" t="s">
        <v>84</v>
      </c>
      <c r="AV161" s="12" t="s">
        <v>189</v>
      </c>
      <c r="AW161" s="12" t="s">
        <v>39</v>
      </c>
      <c r="AX161" s="12" t="s">
        <v>16</v>
      </c>
      <c r="AY161" s="257" t="s">
        <v>183</v>
      </c>
    </row>
    <row r="162" s="1" customFormat="1" ht="25.5" customHeight="1">
      <c r="B162" s="45"/>
      <c r="C162" s="221" t="s">
        <v>283</v>
      </c>
      <c r="D162" s="221" t="s">
        <v>185</v>
      </c>
      <c r="E162" s="222" t="s">
        <v>284</v>
      </c>
      <c r="F162" s="223" t="s">
        <v>285</v>
      </c>
      <c r="G162" s="224" t="s">
        <v>98</v>
      </c>
      <c r="H162" s="225">
        <v>1610.7000000000001</v>
      </c>
      <c r="I162" s="226"/>
      <c r="J162" s="227">
        <f>ROUND(I162*H162,2)</f>
        <v>0</v>
      </c>
      <c r="K162" s="223" t="s">
        <v>188</v>
      </c>
      <c r="L162" s="71"/>
      <c r="M162" s="228" t="s">
        <v>21</v>
      </c>
      <c r="N162" s="229" t="s">
        <v>46</v>
      </c>
      <c r="O162" s="46"/>
      <c r="P162" s="230">
        <f>O162*H162</f>
        <v>0</v>
      </c>
      <c r="Q162" s="230">
        <v>0</v>
      </c>
      <c r="R162" s="230">
        <f>Q162*H162</f>
        <v>0</v>
      </c>
      <c r="S162" s="230">
        <v>0</v>
      </c>
      <c r="T162" s="231">
        <f>S162*H162</f>
        <v>0</v>
      </c>
      <c r="AR162" s="23" t="s">
        <v>189</v>
      </c>
      <c r="AT162" s="23" t="s">
        <v>185</v>
      </c>
      <c r="AU162" s="23" t="s">
        <v>84</v>
      </c>
      <c r="AY162" s="23" t="s">
        <v>183</v>
      </c>
      <c r="BE162" s="232">
        <f>IF(N162="základní",J162,0)</f>
        <v>0</v>
      </c>
      <c r="BF162" s="232">
        <f>IF(N162="snížená",J162,0)</f>
        <v>0</v>
      </c>
      <c r="BG162" s="232">
        <f>IF(N162="zákl. přenesená",J162,0)</f>
        <v>0</v>
      </c>
      <c r="BH162" s="232">
        <f>IF(N162="sníž. přenesená",J162,0)</f>
        <v>0</v>
      </c>
      <c r="BI162" s="232">
        <f>IF(N162="nulová",J162,0)</f>
        <v>0</v>
      </c>
      <c r="BJ162" s="23" t="s">
        <v>16</v>
      </c>
      <c r="BK162" s="232">
        <f>ROUND(I162*H162,2)</f>
        <v>0</v>
      </c>
      <c r="BL162" s="23" t="s">
        <v>189</v>
      </c>
      <c r="BM162" s="23" t="s">
        <v>286</v>
      </c>
    </row>
    <row r="163" s="11" customFormat="1">
      <c r="B163" s="236"/>
      <c r="C163" s="237"/>
      <c r="D163" s="233" t="s">
        <v>195</v>
      </c>
      <c r="E163" s="238" t="s">
        <v>21</v>
      </c>
      <c r="F163" s="239" t="s">
        <v>131</v>
      </c>
      <c r="G163" s="237"/>
      <c r="H163" s="240">
        <v>1610.7000000000001</v>
      </c>
      <c r="I163" s="241"/>
      <c r="J163" s="237"/>
      <c r="K163" s="237"/>
      <c r="L163" s="242"/>
      <c r="M163" s="243"/>
      <c r="N163" s="244"/>
      <c r="O163" s="244"/>
      <c r="P163" s="244"/>
      <c r="Q163" s="244"/>
      <c r="R163" s="244"/>
      <c r="S163" s="244"/>
      <c r="T163" s="245"/>
      <c r="AT163" s="246" t="s">
        <v>195</v>
      </c>
      <c r="AU163" s="246" t="s">
        <v>84</v>
      </c>
      <c r="AV163" s="11" t="s">
        <v>84</v>
      </c>
      <c r="AW163" s="11" t="s">
        <v>39</v>
      </c>
      <c r="AX163" s="11" t="s">
        <v>75</v>
      </c>
      <c r="AY163" s="246" t="s">
        <v>183</v>
      </c>
    </row>
    <row r="164" s="12" customFormat="1">
      <c r="B164" s="247"/>
      <c r="C164" s="248"/>
      <c r="D164" s="233" t="s">
        <v>195</v>
      </c>
      <c r="E164" s="249" t="s">
        <v>21</v>
      </c>
      <c r="F164" s="250" t="s">
        <v>199</v>
      </c>
      <c r="G164" s="248"/>
      <c r="H164" s="251">
        <v>1610.7000000000001</v>
      </c>
      <c r="I164" s="252"/>
      <c r="J164" s="248"/>
      <c r="K164" s="248"/>
      <c r="L164" s="253"/>
      <c r="M164" s="254"/>
      <c r="N164" s="255"/>
      <c r="O164" s="255"/>
      <c r="P164" s="255"/>
      <c r="Q164" s="255"/>
      <c r="R164" s="255"/>
      <c r="S164" s="255"/>
      <c r="T164" s="256"/>
      <c r="AT164" s="257" t="s">
        <v>195</v>
      </c>
      <c r="AU164" s="257" t="s">
        <v>84</v>
      </c>
      <c r="AV164" s="12" t="s">
        <v>189</v>
      </c>
      <c r="AW164" s="12" t="s">
        <v>39</v>
      </c>
      <c r="AX164" s="12" t="s">
        <v>16</v>
      </c>
      <c r="AY164" s="257" t="s">
        <v>183</v>
      </c>
    </row>
    <row r="165" s="1" customFormat="1" ht="16.5" customHeight="1">
      <c r="B165" s="45"/>
      <c r="C165" s="221" t="s">
        <v>287</v>
      </c>
      <c r="D165" s="221" t="s">
        <v>185</v>
      </c>
      <c r="E165" s="222" t="s">
        <v>288</v>
      </c>
      <c r="F165" s="223" t="s">
        <v>289</v>
      </c>
      <c r="G165" s="224" t="s">
        <v>98</v>
      </c>
      <c r="H165" s="225">
        <v>5844</v>
      </c>
      <c r="I165" s="226"/>
      <c r="J165" s="227">
        <f>ROUND(I165*H165,2)</f>
        <v>0</v>
      </c>
      <c r="K165" s="223" t="s">
        <v>21</v>
      </c>
      <c r="L165" s="71"/>
      <c r="M165" s="228" t="s">
        <v>21</v>
      </c>
      <c r="N165" s="229" t="s">
        <v>46</v>
      </c>
      <c r="O165" s="46"/>
      <c r="P165" s="230">
        <f>O165*H165</f>
        <v>0</v>
      </c>
      <c r="Q165" s="230">
        <v>0</v>
      </c>
      <c r="R165" s="230">
        <f>Q165*H165</f>
        <v>0</v>
      </c>
      <c r="S165" s="230">
        <v>0</v>
      </c>
      <c r="T165" s="231">
        <f>S165*H165</f>
        <v>0</v>
      </c>
      <c r="AR165" s="23" t="s">
        <v>189</v>
      </c>
      <c r="AT165" s="23" t="s">
        <v>185</v>
      </c>
      <c r="AU165" s="23" t="s">
        <v>84</v>
      </c>
      <c r="AY165" s="23" t="s">
        <v>183</v>
      </c>
      <c r="BE165" s="232">
        <f>IF(N165="základní",J165,0)</f>
        <v>0</v>
      </c>
      <c r="BF165" s="232">
        <f>IF(N165="snížená",J165,0)</f>
        <v>0</v>
      </c>
      <c r="BG165" s="232">
        <f>IF(N165="zákl. přenesená",J165,0)</f>
        <v>0</v>
      </c>
      <c r="BH165" s="232">
        <f>IF(N165="sníž. přenesená",J165,0)</f>
        <v>0</v>
      </c>
      <c r="BI165" s="232">
        <f>IF(N165="nulová",J165,0)</f>
        <v>0</v>
      </c>
      <c r="BJ165" s="23" t="s">
        <v>16</v>
      </c>
      <c r="BK165" s="232">
        <f>ROUND(I165*H165,2)</f>
        <v>0</v>
      </c>
      <c r="BL165" s="23" t="s">
        <v>189</v>
      </c>
      <c r="BM165" s="23" t="s">
        <v>290</v>
      </c>
    </row>
    <row r="166" s="11" customFormat="1">
      <c r="B166" s="236"/>
      <c r="C166" s="237"/>
      <c r="D166" s="233" t="s">
        <v>195</v>
      </c>
      <c r="E166" s="238" t="s">
        <v>21</v>
      </c>
      <c r="F166" s="239" t="s">
        <v>96</v>
      </c>
      <c r="G166" s="237"/>
      <c r="H166" s="240">
        <v>4038</v>
      </c>
      <c r="I166" s="241"/>
      <c r="J166" s="237"/>
      <c r="K166" s="237"/>
      <c r="L166" s="242"/>
      <c r="M166" s="243"/>
      <c r="N166" s="244"/>
      <c r="O166" s="244"/>
      <c r="P166" s="244"/>
      <c r="Q166" s="244"/>
      <c r="R166" s="244"/>
      <c r="S166" s="244"/>
      <c r="T166" s="245"/>
      <c r="AT166" s="246" t="s">
        <v>195</v>
      </c>
      <c r="AU166" s="246" t="s">
        <v>84</v>
      </c>
      <c r="AV166" s="11" t="s">
        <v>84</v>
      </c>
      <c r="AW166" s="11" t="s">
        <v>39</v>
      </c>
      <c r="AX166" s="11" t="s">
        <v>75</v>
      </c>
      <c r="AY166" s="246" t="s">
        <v>183</v>
      </c>
    </row>
    <row r="167" s="11" customFormat="1">
      <c r="B167" s="236"/>
      <c r="C167" s="237"/>
      <c r="D167" s="233" t="s">
        <v>195</v>
      </c>
      <c r="E167" s="238" t="s">
        <v>21</v>
      </c>
      <c r="F167" s="239" t="s">
        <v>111</v>
      </c>
      <c r="G167" s="237"/>
      <c r="H167" s="240">
        <v>1806</v>
      </c>
      <c r="I167" s="241"/>
      <c r="J167" s="237"/>
      <c r="K167" s="237"/>
      <c r="L167" s="242"/>
      <c r="M167" s="243"/>
      <c r="N167" s="244"/>
      <c r="O167" s="244"/>
      <c r="P167" s="244"/>
      <c r="Q167" s="244"/>
      <c r="R167" s="244"/>
      <c r="S167" s="244"/>
      <c r="T167" s="245"/>
      <c r="AT167" s="246" t="s">
        <v>195</v>
      </c>
      <c r="AU167" s="246" t="s">
        <v>84</v>
      </c>
      <c r="AV167" s="11" t="s">
        <v>84</v>
      </c>
      <c r="AW167" s="11" t="s">
        <v>39</v>
      </c>
      <c r="AX167" s="11" t="s">
        <v>75</v>
      </c>
      <c r="AY167" s="246" t="s">
        <v>183</v>
      </c>
    </row>
    <row r="168" s="12" customFormat="1">
      <c r="B168" s="247"/>
      <c r="C168" s="248"/>
      <c r="D168" s="233" t="s">
        <v>195</v>
      </c>
      <c r="E168" s="249" t="s">
        <v>21</v>
      </c>
      <c r="F168" s="250" t="s">
        <v>199</v>
      </c>
      <c r="G168" s="248"/>
      <c r="H168" s="251">
        <v>5844</v>
      </c>
      <c r="I168" s="252"/>
      <c r="J168" s="248"/>
      <c r="K168" s="248"/>
      <c r="L168" s="253"/>
      <c r="M168" s="254"/>
      <c r="N168" s="255"/>
      <c r="O168" s="255"/>
      <c r="P168" s="255"/>
      <c r="Q168" s="255"/>
      <c r="R168" s="255"/>
      <c r="S168" s="255"/>
      <c r="T168" s="256"/>
      <c r="AT168" s="257" t="s">
        <v>195</v>
      </c>
      <c r="AU168" s="257" t="s">
        <v>84</v>
      </c>
      <c r="AV168" s="12" t="s">
        <v>189</v>
      </c>
      <c r="AW168" s="12" t="s">
        <v>39</v>
      </c>
      <c r="AX168" s="12" t="s">
        <v>16</v>
      </c>
      <c r="AY168" s="257" t="s">
        <v>183</v>
      </c>
    </row>
    <row r="169" s="1" customFormat="1" ht="25.5" customHeight="1">
      <c r="B169" s="45"/>
      <c r="C169" s="221" t="s">
        <v>291</v>
      </c>
      <c r="D169" s="221" t="s">
        <v>185</v>
      </c>
      <c r="E169" s="222" t="s">
        <v>292</v>
      </c>
      <c r="F169" s="223" t="s">
        <v>293</v>
      </c>
      <c r="G169" s="224" t="s">
        <v>98</v>
      </c>
      <c r="H169" s="225">
        <v>5369</v>
      </c>
      <c r="I169" s="226"/>
      <c r="J169" s="227">
        <f>ROUND(I169*H169,2)</f>
        <v>0</v>
      </c>
      <c r="K169" s="223" t="s">
        <v>21</v>
      </c>
      <c r="L169" s="71"/>
      <c r="M169" s="228" t="s">
        <v>21</v>
      </c>
      <c r="N169" s="229" t="s">
        <v>46</v>
      </c>
      <c r="O169" s="46"/>
      <c r="P169" s="230">
        <f>O169*H169</f>
        <v>0</v>
      </c>
      <c r="Q169" s="230">
        <v>0</v>
      </c>
      <c r="R169" s="230">
        <f>Q169*H169</f>
        <v>0</v>
      </c>
      <c r="S169" s="230">
        <v>0</v>
      </c>
      <c r="T169" s="231">
        <f>S169*H169</f>
        <v>0</v>
      </c>
      <c r="AR169" s="23" t="s">
        <v>189</v>
      </c>
      <c r="AT169" s="23" t="s">
        <v>185</v>
      </c>
      <c r="AU169" s="23" t="s">
        <v>84</v>
      </c>
      <c r="AY169" s="23" t="s">
        <v>183</v>
      </c>
      <c r="BE169" s="232">
        <f>IF(N169="základní",J169,0)</f>
        <v>0</v>
      </c>
      <c r="BF169" s="232">
        <f>IF(N169="snížená",J169,0)</f>
        <v>0</v>
      </c>
      <c r="BG169" s="232">
        <f>IF(N169="zákl. přenesená",J169,0)</f>
        <v>0</v>
      </c>
      <c r="BH169" s="232">
        <f>IF(N169="sníž. přenesená",J169,0)</f>
        <v>0</v>
      </c>
      <c r="BI169" s="232">
        <f>IF(N169="nulová",J169,0)</f>
        <v>0</v>
      </c>
      <c r="BJ169" s="23" t="s">
        <v>16</v>
      </c>
      <c r="BK169" s="232">
        <f>ROUND(I169*H169,2)</f>
        <v>0</v>
      </c>
      <c r="BL169" s="23" t="s">
        <v>189</v>
      </c>
      <c r="BM169" s="23" t="s">
        <v>294</v>
      </c>
    </row>
    <row r="170" s="1" customFormat="1">
      <c r="B170" s="45"/>
      <c r="C170" s="73"/>
      <c r="D170" s="233" t="s">
        <v>191</v>
      </c>
      <c r="E170" s="73"/>
      <c r="F170" s="234" t="s">
        <v>295</v>
      </c>
      <c r="G170" s="73"/>
      <c r="H170" s="73"/>
      <c r="I170" s="191"/>
      <c r="J170" s="73"/>
      <c r="K170" s="73"/>
      <c r="L170" s="71"/>
      <c r="M170" s="235"/>
      <c r="N170" s="46"/>
      <c r="O170" s="46"/>
      <c r="P170" s="46"/>
      <c r="Q170" s="46"/>
      <c r="R170" s="46"/>
      <c r="S170" s="46"/>
      <c r="T170" s="94"/>
      <c r="AT170" s="23" t="s">
        <v>191</v>
      </c>
      <c r="AU170" s="23" t="s">
        <v>84</v>
      </c>
    </row>
    <row r="171" s="11" customFormat="1">
      <c r="B171" s="236"/>
      <c r="C171" s="237"/>
      <c r="D171" s="233" t="s">
        <v>195</v>
      </c>
      <c r="E171" s="238" t="s">
        <v>21</v>
      </c>
      <c r="F171" s="239" t="s">
        <v>100</v>
      </c>
      <c r="G171" s="237"/>
      <c r="H171" s="240">
        <v>3563</v>
      </c>
      <c r="I171" s="241"/>
      <c r="J171" s="237"/>
      <c r="K171" s="237"/>
      <c r="L171" s="242"/>
      <c r="M171" s="243"/>
      <c r="N171" s="244"/>
      <c r="O171" s="244"/>
      <c r="P171" s="244"/>
      <c r="Q171" s="244"/>
      <c r="R171" s="244"/>
      <c r="S171" s="244"/>
      <c r="T171" s="245"/>
      <c r="AT171" s="246" t="s">
        <v>195</v>
      </c>
      <c r="AU171" s="246" t="s">
        <v>84</v>
      </c>
      <c r="AV171" s="11" t="s">
        <v>84</v>
      </c>
      <c r="AW171" s="11" t="s">
        <v>39</v>
      </c>
      <c r="AX171" s="11" t="s">
        <v>75</v>
      </c>
      <c r="AY171" s="246" t="s">
        <v>183</v>
      </c>
    </row>
    <row r="172" s="11" customFormat="1">
      <c r="B172" s="236"/>
      <c r="C172" s="237"/>
      <c r="D172" s="233" t="s">
        <v>195</v>
      </c>
      <c r="E172" s="238" t="s">
        <v>21</v>
      </c>
      <c r="F172" s="239" t="s">
        <v>111</v>
      </c>
      <c r="G172" s="237"/>
      <c r="H172" s="240">
        <v>1806</v>
      </c>
      <c r="I172" s="241"/>
      <c r="J172" s="237"/>
      <c r="K172" s="237"/>
      <c r="L172" s="242"/>
      <c r="M172" s="243"/>
      <c r="N172" s="244"/>
      <c r="O172" s="244"/>
      <c r="P172" s="244"/>
      <c r="Q172" s="244"/>
      <c r="R172" s="244"/>
      <c r="S172" s="244"/>
      <c r="T172" s="245"/>
      <c r="AT172" s="246" t="s">
        <v>195</v>
      </c>
      <c r="AU172" s="246" t="s">
        <v>84</v>
      </c>
      <c r="AV172" s="11" t="s">
        <v>84</v>
      </c>
      <c r="AW172" s="11" t="s">
        <v>39</v>
      </c>
      <c r="AX172" s="11" t="s">
        <v>75</v>
      </c>
      <c r="AY172" s="246" t="s">
        <v>183</v>
      </c>
    </row>
    <row r="173" s="12" customFormat="1">
      <c r="B173" s="247"/>
      <c r="C173" s="248"/>
      <c r="D173" s="233" t="s">
        <v>195</v>
      </c>
      <c r="E173" s="249" t="s">
        <v>21</v>
      </c>
      <c r="F173" s="250" t="s">
        <v>199</v>
      </c>
      <c r="G173" s="248"/>
      <c r="H173" s="251">
        <v>5369</v>
      </c>
      <c r="I173" s="252"/>
      <c r="J173" s="248"/>
      <c r="K173" s="248"/>
      <c r="L173" s="253"/>
      <c r="M173" s="254"/>
      <c r="N173" s="255"/>
      <c r="O173" s="255"/>
      <c r="P173" s="255"/>
      <c r="Q173" s="255"/>
      <c r="R173" s="255"/>
      <c r="S173" s="255"/>
      <c r="T173" s="256"/>
      <c r="AT173" s="257" t="s">
        <v>195</v>
      </c>
      <c r="AU173" s="257" t="s">
        <v>84</v>
      </c>
      <c r="AV173" s="12" t="s">
        <v>189</v>
      </c>
      <c r="AW173" s="12" t="s">
        <v>39</v>
      </c>
      <c r="AX173" s="12" t="s">
        <v>16</v>
      </c>
      <c r="AY173" s="257" t="s">
        <v>183</v>
      </c>
    </row>
    <row r="174" s="1" customFormat="1" ht="16.5" customHeight="1">
      <c r="B174" s="45"/>
      <c r="C174" s="221" t="s">
        <v>296</v>
      </c>
      <c r="D174" s="221" t="s">
        <v>185</v>
      </c>
      <c r="E174" s="222" t="s">
        <v>297</v>
      </c>
      <c r="F174" s="223" t="s">
        <v>298</v>
      </c>
      <c r="G174" s="224" t="s">
        <v>106</v>
      </c>
      <c r="H174" s="225">
        <v>1908.5</v>
      </c>
      <c r="I174" s="226"/>
      <c r="J174" s="227">
        <f>ROUND(I174*H174,2)</f>
        <v>0</v>
      </c>
      <c r="K174" s="223" t="s">
        <v>188</v>
      </c>
      <c r="L174" s="71"/>
      <c r="M174" s="228" t="s">
        <v>21</v>
      </c>
      <c r="N174" s="229" t="s">
        <v>46</v>
      </c>
      <c r="O174" s="46"/>
      <c r="P174" s="230">
        <f>O174*H174</f>
        <v>0</v>
      </c>
      <c r="Q174" s="230">
        <v>0.0035999999999999999</v>
      </c>
      <c r="R174" s="230">
        <f>Q174*H174</f>
        <v>6.8705999999999996</v>
      </c>
      <c r="S174" s="230">
        <v>0</v>
      </c>
      <c r="T174" s="231">
        <f>S174*H174</f>
        <v>0</v>
      </c>
      <c r="AR174" s="23" t="s">
        <v>189</v>
      </c>
      <c r="AT174" s="23" t="s">
        <v>185</v>
      </c>
      <c r="AU174" s="23" t="s">
        <v>84</v>
      </c>
      <c r="AY174" s="23" t="s">
        <v>183</v>
      </c>
      <c r="BE174" s="232">
        <f>IF(N174="základní",J174,0)</f>
        <v>0</v>
      </c>
      <c r="BF174" s="232">
        <f>IF(N174="snížená",J174,0)</f>
        <v>0</v>
      </c>
      <c r="BG174" s="232">
        <f>IF(N174="zákl. přenesená",J174,0)</f>
        <v>0</v>
      </c>
      <c r="BH174" s="232">
        <f>IF(N174="sníž. přenesená",J174,0)</f>
        <v>0</v>
      </c>
      <c r="BI174" s="232">
        <f>IF(N174="nulová",J174,0)</f>
        <v>0</v>
      </c>
      <c r="BJ174" s="23" t="s">
        <v>16</v>
      </c>
      <c r="BK174" s="232">
        <f>ROUND(I174*H174,2)</f>
        <v>0</v>
      </c>
      <c r="BL174" s="23" t="s">
        <v>189</v>
      </c>
      <c r="BM174" s="23" t="s">
        <v>299</v>
      </c>
    </row>
    <row r="175" s="1" customFormat="1">
      <c r="B175" s="45"/>
      <c r="C175" s="73"/>
      <c r="D175" s="233" t="s">
        <v>191</v>
      </c>
      <c r="E175" s="73"/>
      <c r="F175" s="234" t="s">
        <v>300</v>
      </c>
      <c r="G175" s="73"/>
      <c r="H175" s="73"/>
      <c r="I175" s="191"/>
      <c r="J175" s="73"/>
      <c r="K175" s="73"/>
      <c r="L175" s="71"/>
      <c r="M175" s="235"/>
      <c r="N175" s="46"/>
      <c r="O175" s="46"/>
      <c r="P175" s="46"/>
      <c r="Q175" s="46"/>
      <c r="R175" s="46"/>
      <c r="S175" s="46"/>
      <c r="T175" s="94"/>
      <c r="AT175" s="23" t="s">
        <v>191</v>
      </c>
      <c r="AU175" s="23" t="s">
        <v>84</v>
      </c>
    </row>
    <row r="176" s="11" customFormat="1">
      <c r="B176" s="236"/>
      <c r="C176" s="237"/>
      <c r="D176" s="233" t="s">
        <v>195</v>
      </c>
      <c r="E176" s="238" t="s">
        <v>21</v>
      </c>
      <c r="F176" s="239" t="s">
        <v>104</v>
      </c>
      <c r="G176" s="237"/>
      <c r="H176" s="240">
        <v>1908.5</v>
      </c>
      <c r="I176" s="241"/>
      <c r="J176" s="237"/>
      <c r="K176" s="237"/>
      <c r="L176" s="242"/>
      <c r="M176" s="243"/>
      <c r="N176" s="244"/>
      <c r="O176" s="244"/>
      <c r="P176" s="244"/>
      <c r="Q176" s="244"/>
      <c r="R176" s="244"/>
      <c r="S176" s="244"/>
      <c r="T176" s="245"/>
      <c r="AT176" s="246" t="s">
        <v>195</v>
      </c>
      <c r="AU176" s="246" t="s">
        <v>84</v>
      </c>
      <c r="AV176" s="11" t="s">
        <v>84</v>
      </c>
      <c r="AW176" s="11" t="s">
        <v>39</v>
      </c>
      <c r="AX176" s="11" t="s">
        <v>75</v>
      </c>
      <c r="AY176" s="246" t="s">
        <v>183</v>
      </c>
    </row>
    <row r="177" s="12" customFormat="1">
      <c r="B177" s="247"/>
      <c r="C177" s="248"/>
      <c r="D177" s="233" t="s">
        <v>195</v>
      </c>
      <c r="E177" s="249" t="s">
        <v>21</v>
      </c>
      <c r="F177" s="250" t="s">
        <v>199</v>
      </c>
      <c r="G177" s="248"/>
      <c r="H177" s="251">
        <v>1908.5</v>
      </c>
      <c r="I177" s="252"/>
      <c r="J177" s="248"/>
      <c r="K177" s="248"/>
      <c r="L177" s="253"/>
      <c r="M177" s="254"/>
      <c r="N177" s="255"/>
      <c r="O177" s="255"/>
      <c r="P177" s="255"/>
      <c r="Q177" s="255"/>
      <c r="R177" s="255"/>
      <c r="S177" s="255"/>
      <c r="T177" s="256"/>
      <c r="AT177" s="257" t="s">
        <v>195</v>
      </c>
      <c r="AU177" s="257" t="s">
        <v>84</v>
      </c>
      <c r="AV177" s="12" t="s">
        <v>189</v>
      </c>
      <c r="AW177" s="12" t="s">
        <v>39</v>
      </c>
      <c r="AX177" s="12" t="s">
        <v>16</v>
      </c>
      <c r="AY177" s="257" t="s">
        <v>183</v>
      </c>
    </row>
    <row r="178" s="10" customFormat="1" ht="29.88" customHeight="1">
      <c r="B178" s="205"/>
      <c r="C178" s="206"/>
      <c r="D178" s="207" t="s">
        <v>74</v>
      </c>
      <c r="E178" s="219" t="s">
        <v>225</v>
      </c>
      <c r="F178" s="219" t="s">
        <v>301</v>
      </c>
      <c r="G178" s="206"/>
      <c r="H178" s="206"/>
      <c r="I178" s="209"/>
      <c r="J178" s="220">
        <f>BK178</f>
        <v>0</v>
      </c>
      <c r="K178" s="206"/>
      <c r="L178" s="211"/>
      <c r="M178" s="212"/>
      <c r="N178" s="213"/>
      <c r="O178" s="213"/>
      <c r="P178" s="214">
        <f>SUM(P179:P187)</f>
        <v>0</v>
      </c>
      <c r="Q178" s="213"/>
      <c r="R178" s="214">
        <f>SUM(R179:R187)</f>
        <v>4.2985799999999994</v>
      </c>
      <c r="S178" s="213"/>
      <c r="T178" s="215">
        <f>SUM(T179:T187)</f>
        <v>0</v>
      </c>
      <c r="AR178" s="216" t="s">
        <v>16</v>
      </c>
      <c r="AT178" s="217" t="s">
        <v>74</v>
      </c>
      <c r="AU178" s="217" t="s">
        <v>16</v>
      </c>
      <c r="AY178" s="216" t="s">
        <v>183</v>
      </c>
      <c r="BK178" s="218">
        <f>SUM(BK179:BK187)</f>
        <v>0</v>
      </c>
    </row>
    <row r="179" s="1" customFormat="1" ht="25.5" customHeight="1">
      <c r="B179" s="45"/>
      <c r="C179" s="221" t="s">
        <v>9</v>
      </c>
      <c r="D179" s="221" t="s">
        <v>185</v>
      </c>
      <c r="E179" s="222" t="s">
        <v>302</v>
      </c>
      <c r="F179" s="223" t="s">
        <v>303</v>
      </c>
      <c r="G179" s="224" t="s">
        <v>98</v>
      </c>
      <c r="H179" s="225">
        <v>429</v>
      </c>
      <c r="I179" s="226"/>
      <c r="J179" s="227">
        <f>ROUND(I179*H179,2)</f>
        <v>0</v>
      </c>
      <c r="K179" s="223" t="s">
        <v>188</v>
      </c>
      <c r="L179" s="71"/>
      <c r="M179" s="228" t="s">
        <v>21</v>
      </c>
      <c r="N179" s="229" t="s">
        <v>46</v>
      </c>
      <c r="O179" s="46"/>
      <c r="P179" s="230">
        <f>O179*H179</f>
        <v>0</v>
      </c>
      <c r="Q179" s="230">
        <v>0.0010200000000000001</v>
      </c>
      <c r="R179" s="230">
        <f>Q179*H179</f>
        <v>0.43758000000000002</v>
      </c>
      <c r="S179" s="230">
        <v>0</v>
      </c>
      <c r="T179" s="231">
        <f>S179*H179</f>
        <v>0</v>
      </c>
      <c r="AR179" s="23" t="s">
        <v>189</v>
      </c>
      <c r="AT179" s="23" t="s">
        <v>185</v>
      </c>
      <c r="AU179" s="23" t="s">
        <v>84</v>
      </c>
      <c r="AY179" s="23" t="s">
        <v>183</v>
      </c>
      <c r="BE179" s="232">
        <f>IF(N179="základní",J179,0)</f>
        <v>0</v>
      </c>
      <c r="BF179" s="232">
        <f>IF(N179="snížená",J179,0)</f>
        <v>0</v>
      </c>
      <c r="BG179" s="232">
        <f>IF(N179="zákl. přenesená",J179,0)</f>
        <v>0</v>
      </c>
      <c r="BH179" s="232">
        <f>IF(N179="sníž. přenesená",J179,0)</f>
        <v>0</v>
      </c>
      <c r="BI179" s="232">
        <f>IF(N179="nulová",J179,0)</f>
        <v>0</v>
      </c>
      <c r="BJ179" s="23" t="s">
        <v>16</v>
      </c>
      <c r="BK179" s="232">
        <f>ROUND(I179*H179,2)</f>
        <v>0</v>
      </c>
      <c r="BL179" s="23" t="s">
        <v>189</v>
      </c>
      <c r="BM179" s="23" t="s">
        <v>304</v>
      </c>
    </row>
    <row r="180" s="11" customFormat="1">
      <c r="B180" s="236"/>
      <c r="C180" s="237"/>
      <c r="D180" s="233" t="s">
        <v>195</v>
      </c>
      <c r="E180" s="238" t="s">
        <v>21</v>
      </c>
      <c r="F180" s="239" t="s">
        <v>305</v>
      </c>
      <c r="G180" s="237"/>
      <c r="H180" s="240">
        <v>40</v>
      </c>
      <c r="I180" s="241"/>
      <c r="J180" s="237"/>
      <c r="K180" s="237"/>
      <c r="L180" s="242"/>
      <c r="M180" s="243"/>
      <c r="N180" s="244"/>
      <c r="O180" s="244"/>
      <c r="P180" s="244"/>
      <c r="Q180" s="244"/>
      <c r="R180" s="244"/>
      <c r="S180" s="244"/>
      <c r="T180" s="245"/>
      <c r="AT180" s="246" t="s">
        <v>195</v>
      </c>
      <c r="AU180" s="246" t="s">
        <v>84</v>
      </c>
      <c r="AV180" s="11" t="s">
        <v>84</v>
      </c>
      <c r="AW180" s="11" t="s">
        <v>39</v>
      </c>
      <c r="AX180" s="11" t="s">
        <v>75</v>
      </c>
      <c r="AY180" s="246" t="s">
        <v>183</v>
      </c>
    </row>
    <row r="181" s="11" customFormat="1">
      <c r="B181" s="236"/>
      <c r="C181" s="237"/>
      <c r="D181" s="233" t="s">
        <v>195</v>
      </c>
      <c r="E181" s="238" t="s">
        <v>21</v>
      </c>
      <c r="F181" s="239" t="s">
        <v>306</v>
      </c>
      <c r="G181" s="237"/>
      <c r="H181" s="240">
        <v>389</v>
      </c>
      <c r="I181" s="241"/>
      <c r="J181" s="237"/>
      <c r="K181" s="237"/>
      <c r="L181" s="242"/>
      <c r="M181" s="243"/>
      <c r="N181" s="244"/>
      <c r="O181" s="244"/>
      <c r="P181" s="244"/>
      <c r="Q181" s="244"/>
      <c r="R181" s="244"/>
      <c r="S181" s="244"/>
      <c r="T181" s="245"/>
      <c r="AT181" s="246" t="s">
        <v>195</v>
      </c>
      <c r="AU181" s="246" t="s">
        <v>84</v>
      </c>
      <c r="AV181" s="11" t="s">
        <v>84</v>
      </c>
      <c r="AW181" s="11" t="s">
        <v>39</v>
      </c>
      <c r="AX181" s="11" t="s">
        <v>75</v>
      </c>
      <c r="AY181" s="246" t="s">
        <v>183</v>
      </c>
    </row>
    <row r="182" s="12" customFormat="1">
      <c r="B182" s="247"/>
      <c r="C182" s="248"/>
      <c r="D182" s="233" t="s">
        <v>195</v>
      </c>
      <c r="E182" s="249" t="s">
        <v>21</v>
      </c>
      <c r="F182" s="250" t="s">
        <v>199</v>
      </c>
      <c r="G182" s="248"/>
      <c r="H182" s="251">
        <v>429</v>
      </c>
      <c r="I182" s="252"/>
      <c r="J182" s="248"/>
      <c r="K182" s="248"/>
      <c r="L182" s="253"/>
      <c r="M182" s="254"/>
      <c r="N182" s="255"/>
      <c r="O182" s="255"/>
      <c r="P182" s="255"/>
      <c r="Q182" s="255"/>
      <c r="R182" s="255"/>
      <c r="S182" s="255"/>
      <c r="T182" s="256"/>
      <c r="AT182" s="257" t="s">
        <v>195</v>
      </c>
      <c r="AU182" s="257" t="s">
        <v>84</v>
      </c>
      <c r="AV182" s="12" t="s">
        <v>189</v>
      </c>
      <c r="AW182" s="12" t="s">
        <v>39</v>
      </c>
      <c r="AX182" s="12" t="s">
        <v>16</v>
      </c>
      <c r="AY182" s="257" t="s">
        <v>183</v>
      </c>
    </row>
    <row r="183" s="1" customFormat="1" ht="25.5" customHeight="1">
      <c r="B183" s="45"/>
      <c r="C183" s="221" t="s">
        <v>307</v>
      </c>
      <c r="D183" s="221" t="s">
        <v>185</v>
      </c>
      <c r="E183" s="222" t="s">
        <v>308</v>
      </c>
      <c r="F183" s="223" t="s">
        <v>309</v>
      </c>
      <c r="G183" s="224" t="s">
        <v>98</v>
      </c>
      <c r="H183" s="225">
        <v>429</v>
      </c>
      <c r="I183" s="226"/>
      <c r="J183" s="227">
        <f>ROUND(I183*H183,2)</f>
        <v>0</v>
      </c>
      <c r="K183" s="223" t="s">
        <v>188</v>
      </c>
      <c r="L183" s="71"/>
      <c r="M183" s="228" t="s">
        <v>21</v>
      </c>
      <c r="N183" s="229" t="s">
        <v>46</v>
      </c>
      <c r="O183" s="46"/>
      <c r="P183" s="230">
        <f>O183*H183</f>
        <v>0</v>
      </c>
      <c r="Q183" s="230">
        <v>0.0089999999999999993</v>
      </c>
      <c r="R183" s="230">
        <f>Q183*H183</f>
        <v>3.8609999999999998</v>
      </c>
      <c r="S183" s="230">
        <v>0</v>
      </c>
      <c r="T183" s="231">
        <f>S183*H183</f>
        <v>0</v>
      </c>
      <c r="AR183" s="23" t="s">
        <v>189</v>
      </c>
      <c r="AT183" s="23" t="s">
        <v>185</v>
      </c>
      <c r="AU183" s="23" t="s">
        <v>84</v>
      </c>
      <c r="AY183" s="23" t="s">
        <v>183</v>
      </c>
      <c r="BE183" s="232">
        <f>IF(N183="základní",J183,0)</f>
        <v>0</v>
      </c>
      <c r="BF183" s="232">
        <f>IF(N183="snížená",J183,0)</f>
        <v>0</v>
      </c>
      <c r="BG183" s="232">
        <f>IF(N183="zákl. přenesená",J183,0)</f>
        <v>0</v>
      </c>
      <c r="BH183" s="232">
        <f>IF(N183="sníž. přenesená",J183,0)</f>
        <v>0</v>
      </c>
      <c r="BI183" s="232">
        <f>IF(N183="nulová",J183,0)</f>
        <v>0</v>
      </c>
      <c r="BJ183" s="23" t="s">
        <v>16</v>
      </c>
      <c r="BK183" s="232">
        <f>ROUND(I183*H183,2)</f>
        <v>0</v>
      </c>
      <c r="BL183" s="23" t="s">
        <v>189</v>
      </c>
      <c r="BM183" s="23" t="s">
        <v>310</v>
      </c>
    </row>
    <row r="184" s="1" customFormat="1">
      <c r="B184" s="45"/>
      <c r="C184" s="73"/>
      <c r="D184" s="233" t="s">
        <v>191</v>
      </c>
      <c r="E184" s="73"/>
      <c r="F184" s="234" t="s">
        <v>311</v>
      </c>
      <c r="G184" s="73"/>
      <c r="H184" s="73"/>
      <c r="I184" s="191"/>
      <c r="J184" s="73"/>
      <c r="K184" s="73"/>
      <c r="L184" s="71"/>
      <c r="M184" s="235"/>
      <c r="N184" s="46"/>
      <c r="O184" s="46"/>
      <c r="P184" s="46"/>
      <c r="Q184" s="46"/>
      <c r="R184" s="46"/>
      <c r="S184" s="46"/>
      <c r="T184" s="94"/>
      <c r="AT184" s="23" t="s">
        <v>191</v>
      </c>
      <c r="AU184" s="23" t="s">
        <v>84</v>
      </c>
    </row>
    <row r="185" s="11" customFormat="1">
      <c r="B185" s="236"/>
      <c r="C185" s="237"/>
      <c r="D185" s="233" t="s">
        <v>195</v>
      </c>
      <c r="E185" s="238" t="s">
        <v>21</v>
      </c>
      <c r="F185" s="239" t="s">
        <v>305</v>
      </c>
      <c r="G185" s="237"/>
      <c r="H185" s="240">
        <v>40</v>
      </c>
      <c r="I185" s="241"/>
      <c r="J185" s="237"/>
      <c r="K185" s="237"/>
      <c r="L185" s="242"/>
      <c r="M185" s="243"/>
      <c r="N185" s="244"/>
      <c r="O185" s="244"/>
      <c r="P185" s="244"/>
      <c r="Q185" s="244"/>
      <c r="R185" s="244"/>
      <c r="S185" s="244"/>
      <c r="T185" s="245"/>
      <c r="AT185" s="246" t="s">
        <v>195</v>
      </c>
      <c r="AU185" s="246" t="s">
        <v>84</v>
      </c>
      <c r="AV185" s="11" t="s">
        <v>84</v>
      </c>
      <c r="AW185" s="11" t="s">
        <v>39</v>
      </c>
      <c r="AX185" s="11" t="s">
        <v>75</v>
      </c>
      <c r="AY185" s="246" t="s">
        <v>183</v>
      </c>
    </row>
    <row r="186" s="11" customFormat="1">
      <c r="B186" s="236"/>
      <c r="C186" s="237"/>
      <c r="D186" s="233" t="s">
        <v>195</v>
      </c>
      <c r="E186" s="238" t="s">
        <v>21</v>
      </c>
      <c r="F186" s="239" t="s">
        <v>312</v>
      </c>
      <c r="G186" s="237"/>
      <c r="H186" s="240">
        <v>389</v>
      </c>
      <c r="I186" s="241"/>
      <c r="J186" s="237"/>
      <c r="K186" s="237"/>
      <c r="L186" s="242"/>
      <c r="M186" s="243"/>
      <c r="N186" s="244"/>
      <c r="O186" s="244"/>
      <c r="P186" s="244"/>
      <c r="Q186" s="244"/>
      <c r="R186" s="244"/>
      <c r="S186" s="244"/>
      <c r="T186" s="245"/>
      <c r="AT186" s="246" t="s">
        <v>195</v>
      </c>
      <c r="AU186" s="246" t="s">
        <v>84</v>
      </c>
      <c r="AV186" s="11" t="s">
        <v>84</v>
      </c>
      <c r="AW186" s="11" t="s">
        <v>39</v>
      </c>
      <c r="AX186" s="11" t="s">
        <v>75</v>
      </c>
      <c r="AY186" s="246" t="s">
        <v>183</v>
      </c>
    </row>
    <row r="187" s="12" customFormat="1">
      <c r="B187" s="247"/>
      <c r="C187" s="248"/>
      <c r="D187" s="233" t="s">
        <v>195</v>
      </c>
      <c r="E187" s="249" t="s">
        <v>21</v>
      </c>
      <c r="F187" s="250" t="s">
        <v>199</v>
      </c>
      <c r="G187" s="248"/>
      <c r="H187" s="251">
        <v>429</v>
      </c>
      <c r="I187" s="252"/>
      <c r="J187" s="248"/>
      <c r="K187" s="248"/>
      <c r="L187" s="253"/>
      <c r="M187" s="254"/>
      <c r="N187" s="255"/>
      <c r="O187" s="255"/>
      <c r="P187" s="255"/>
      <c r="Q187" s="255"/>
      <c r="R187" s="255"/>
      <c r="S187" s="255"/>
      <c r="T187" s="256"/>
      <c r="AT187" s="257" t="s">
        <v>195</v>
      </c>
      <c r="AU187" s="257" t="s">
        <v>84</v>
      </c>
      <c r="AV187" s="12" t="s">
        <v>189</v>
      </c>
      <c r="AW187" s="12" t="s">
        <v>39</v>
      </c>
      <c r="AX187" s="12" t="s">
        <v>16</v>
      </c>
      <c r="AY187" s="257" t="s">
        <v>183</v>
      </c>
    </row>
    <row r="188" s="10" customFormat="1" ht="29.88" customHeight="1">
      <c r="B188" s="205"/>
      <c r="C188" s="206"/>
      <c r="D188" s="207" t="s">
        <v>74</v>
      </c>
      <c r="E188" s="219" t="s">
        <v>243</v>
      </c>
      <c r="F188" s="219" t="s">
        <v>313</v>
      </c>
      <c r="G188" s="206"/>
      <c r="H188" s="206"/>
      <c r="I188" s="209"/>
      <c r="J188" s="220">
        <f>BK188</f>
        <v>0</v>
      </c>
      <c r="K188" s="206"/>
      <c r="L188" s="211"/>
      <c r="M188" s="212"/>
      <c r="N188" s="213"/>
      <c r="O188" s="213"/>
      <c r="P188" s="214">
        <f>SUM(P189:P341)</f>
        <v>0</v>
      </c>
      <c r="Q188" s="213"/>
      <c r="R188" s="214">
        <f>SUM(R189:R341)</f>
        <v>286.31048272000004</v>
      </c>
      <c r="S188" s="213"/>
      <c r="T188" s="215">
        <f>SUM(T189:T341)</f>
        <v>782.47899999999993</v>
      </c>
      <c r="AR188" s="216" t="s">
        <v>16</v>
      </c>
      <c r="AT188" s="217" t="s">
        <v>74</v>
      </c>
      <c r="AU188" s="217" t="s">
        <v>16</v>
      </c>
      <c r="AY188" s="216" t="s">
        <v>183</v>
      </c>
      <c r="BK188" s="218">
        <f>SUM(BK189:BK341)</f>
        <v>0</v>
      </c>
    </row>
    <row r="189" s="1" customFormat="1" ht="25.5" customHeight="1">
      <c r="B189" s="45"/>
      <c r="C189" s="221" t="s">
        <v>314</v>
      </c>
      <c r="D189" s="221" t="s">
        <v>185</v>
      </c>
      <c r="E189" s="222" t="s">
        <v>315</v>
      </c>
      <c r="F189" s="223" t="s">
        <v>316</v>
      </c>
      <c r="G189" s="224" t="s">
        <v>106</v>
      </c>
      <c r="H189" s="225">
        <v>3010.5</v>
      </c>
      <c r="I189" s="226"/>
      <c r="J189" s="227">
        <f>ROUND(I189*H189,2)</f>
        <v>0</v>
      </c>
      <c r="K189" s="223" t="s">
        <v>21</v>
      </c>
      <c r="L189" s="71"/>
      <c r="M189" s="228" t="s">
        <v>21</v>
      </c>
      <c r="N189" s="229" t="s">
        <v>46</v>
      </c>
      <c r="O189" s="46"/>
      <c r="P189" s="230">
        <f>O189*H189</f>
        <v>0</v>
      </c>
      <c r="Q189" s="230">
        <v>0.028299999999999999</v>
      </c>
      <c r="R189" s="230">
        <f>Q189*H189</f>
        <v>85.197149999999994</v>
      </c>
      <c r="S189" s="230">
        <v>0</v>
      </c>
      <c r="T189" s="231">
        <f>S189*H189</f>
        <v>0</v>
      </c>
      <c r="AR189" s="23" t="s">
        <v>189</v>
      </c>
      <c r="AT189" s="23" t="s">
        <v>185</v>
      </c>
      <c r="AU189" s="23" t="s">
        <v>84</v>
      </c>
      <c r="AY189" s="23" t="s">
        <v>183</v>
      </c>
      <c r="BE189" s="232">
        <f>IF(N189="základní",J189,0)</f>
        <v>0</v>
      </c>
      <c r="BF189" s="232">
        <f>IF(N189="snížená",J189,0)</f>
        <v>0</v>
      </c>
      <c r="BG189" s="232">
        <f>IF(N189="zákl. přenesená",J189,0)</f>
        <v>0</v>
      </c>
      <c r="BH189" s="232">
        <f>IF(N189="sníž. přenesená",J189,0)</f>
        <v>0</v>
      </c>
      <c r="BI189" s="232">
        <f>IF(N189="nulová",J189,0)</f>
        <v>0</v>
      </c>
      <c r="BJ189" s="23" t="s">
        <v>16</v>
      </c>
      <c r="BK189" s="232">
        <f>ROUND(I189*H189,2)</f>
        <v>0</v>
      </c>
      <c r="BL189" s="23" t="s">
        <v>189</v>
      </c>
      <c r="BM189" s="23" t="s">
        <v>317</v>
      </c>
    </row>
    <row r="190" s="1" customFormat="1">
      <c r="B190" s="45"/>
      <c r="C190" s="73"/>
      <c r="D190" s="233" t="s">
        <v>191</v>
      </c>
      <c r="E190" s="73"/>
      <c r="F190" s="234" t="s">
        <v>318</v>
      </c>
      <c r="G190" s="73"/>
      <c r="H190" s="73"/>
      <c r="I190" s="191"/>
      <c r="J190" s="73"/>
      <c r="K190" s="73"/>
      <c r="L190" s="71"/>
      <c r="M190" s="235"/>
      <c r="N190" s="46"/>
      <c r="O190" s="46"/>
      <c r="P190" s="46"/>
      <c r="Q190" s="46"/>
      <c r="R190" s="46"/>
      <c r="S190" s="46"/>
      <c r="T190" s="94"/>
      <c r="AT190" s="23" t="s">
        <v>191</v>
      </c>
      <c r="AU190" s="23" t="s">
        <v>84</v>
      </c>
    </row>
    <row r="191" s="1" customFormat="1">
      <c r="B191" s="45"/>
      <c r="C191" s="73"/>
      <c r="D191" s="233" t="s">
        <v>193</v>
      </c>
      <c r="E191" s="73"/>
      <c r="F191" s="234" t="s">
        <v>319</v>
      </c>
      <c r="G191" s="73"/>
      <c r="H191" s="73"/>
      <c r="I191" s="191"/>
      <c r="J191" s="73"/>
      <c r="K191" s="73"/>
      <c r="L191" s="71"/>
      <c r="M191" s="235"/>
      <c r="N191" s="46"/>
      <c r="O191" s="46"/>
      <c r="P191" s="46"/>
      <c r="Q191" s="46"/>
      <c r="R191" s="46"/>
      <c r="S191" s="46"/>
      <c r="T191" s="94"/>
      <c r="AT191" s="23" t="s">
        <v>193</v>
      </c>
      <c r="AU191" s="23" t="s">
        <v>84</v>
      </c>
    </row>
    <row r="192" s="1" customFormat="1" ht="25.5" customHeight="1">
      <c r="B192" s="45"/>
      <c r="C192" s="221" t="s">
        <v>320</v>
      </c>
      <c r="D192" s="221" t="s">
        <v>185</v>
      </c>
      <c r="E192" s="222" t="s">
        <v>321</v>
      </c>
      <c r="F192" s="223" t="s">
        <v>322</v>
      </c>
      <c r="G192" s="224" t="s">
        <v>106</v>
      </c>
      <c r="H192" s="225">
        <v>40</v>
      </c>
      <c r="I192" s="226"/>
      <c r="J192" s="227">
        <f>ROUND(I192*H192,2)</f>
        <v>0</v>
      </c>
      <c r="K192" s="223" t="s">
        <v>188</v>
      </c>
      <c r="L192" s="71"/>
      <c r="M192" s="228" t="s">
        <v>21</v>
      </c>
      <c r="N192" s="229" t="s">
        <v>46</v>
      </c>
      <c r="O192" s="46"/>
      <c r="P192" s="230">
        <f>O192*H192</f>
        <v>0</v>
      </c>
      <c r="Q192" s="230">
        <v>0.051049999999999998</v>
      </c>
      <c r="R192" s="230">
        <f>Q192*H192</f>
        <v>2.0419999999999998</v>
      </c>
      <c r="S192" s="230">
        <v>0</v>
      </c>
      <c r="T192" s="231">
        <f>S192*H192</f>
        <v>0</v>
      </c>
      <c r="AR192" s="23" t="s">
        <v>189</v>
      </c>
      <c r="AT192" s="23" t="s">
        <v>185</v>
      </c>
      <c r="AU192" s="23" t="s">
        <v>84</v>
      </c>
      <c r="AY192" s="23" t="s">
        <v>183</v>
      </c>
      <c r="BE192" s="232">
        <f>IF(N192="základní",J192,0)</f>
        <v>0</v>
      </c>
      <c r="BF192" s="232">
        <f>IF(N192="snížená",J192,0)</f>
        <v>0</v>
      </c>
      <c r="BG192" s="232">
        <f>IF(N192="zákl. přenesená",J192,0)</f>
        <v>0</v>
      </c>
      <c r="BH192" s="232">
        <f>IF(N192="sníž. přenesená",J192,0)</f>
        <v>0</v>
      </c>
      <c r="BI192" s="232">
        <f>IF(N192="nulová",J192,0)</f>
        <v>0</v>
      </c>
      <c r="BJ192" s="23" t="s">
        <v>16</v>
      </c>
      <c r="BK192" s="232">
        <f>ROUND(I192*H192,2)</f>
        <v>0</v>
      </c>
      <c r="BL192" s="23" t="s">
        <v>189</v>
      </c>
      <c r="BM192" s="23" t="s">
        <v>323</v>
      </c>
    </row>
    <row r="193" s="1" customFormat="1">
      <c r="B193" s="45"/>
      <c r="C193" s="73"/>
      <c r="D193" s="233" t="s">
        <v>191</v>
      </c>
      <c r="E193" s="73"/>
      <c r="F193" s="234" t="s">
        <v>324</v>
      </c>
      <c r="G193" s="73"/>
      <c r="H193" s="73"/>
      <c r="I193" s="191"/>
      <c r="J193" s="73"/>
      <c r="K193" s="73"/>
      <c r="L193" s="71"/>
      <c r="M193" s="235"/>
      <c r="N193" s="46"/>
      <c r="O193" s="46"/>
      <c r="P193" s="46"/>
      <c r="Q193" s="46"/>
      <c r="R193" s="46"/>
      <c r="S193" s="46"/>
      <c r="T193" s="94"/>
      <c r="AT193" s="23" t="s">
        <v>191</v>
      </c>
      <c r="AU193" s="23" t="s">
        <v>84</v>
      </c>
    </row>
    <row r="194" s="11" customFormat="1">
      <c r="B194" s="236"/>
      <c r="C194" s="237"/>
      <c r="D194" s="233" t="s">
        <v>195</v>
      </c>
      <c r="E194" s="238" t="s">
        <v>21</v>
      </c>
      <c r="F194" s="239" t="s">
        <v>325</v>
      </c>
      <c r="G194" s="237"/>
      <c r="H194" s="240">
        <v>40</v>
      </c>
      <c r="I194" s="241"/>
      <c r="J194" s="237"/>
      <c r="K194" s="237"/>
      <c r="L194" s="242"/>
      <c r="M194" s="243"/>
      <c r="N194" s="244"/>
      <c r="O194" s="244"/>
      <c r="P194" s="244"/>
      <c r="Q194" s="244"/>
      <c r="R194" s="244"/>
      <c r="S194" s="244"/>
      <c r="T194" s="245"/>
      <c r="AT194" s="246" t="s">
        <v>195</v>
      </c>
      <c r="AU194" s="246" t="s">
        <v>84</v>
      </c>
      <c r="AV194" s="11" t="s">
        <v>84</v>
      </c>
      <c r="AW194" s="11" t="s">
        <v>39</v>
      </c>
      <c r="AX194" s="11" t="s">
        <v>75</v>
      </c>
      <c r="AY194" s="246" t="s">
        <v>183</v>
      </c>
    </row>
    <row r="195" s="12" customFormat="1">
      <c r="B195" s="247"/>
      <c r="C195" s="248"/>
      <c r="D195" s="233" t="s">
        <v>195</v>
      </c>
      <c r="E195" s="249" t="s">
        <v>21</v>
      </c>
      <c r="F195" s="250" t="s">
        <v>199</v>
      </c>
      <c r="G195" s="248"/>
      <c r="H195" s="251">
        <v>40</v>
      </c>
      <c r="I195" s="252"/>
      <c r="J195" s="248"/>
      <c r="K195" s="248"/>
      <c r="L195" s="253"/>
      <c r="M195" s="254"/>
      <c r="N195" s="255"/>
      <c r="O195" s="255"/>
      <c r="P195" s="255"/>
      <c r="Q195" s="255"/>
      <c r="R195" s="255"/>
      <c r="S195" s="255"/>
      <c r="T195" s="256"/>
      <c r="AT195" s="257" t="s">
        <v>195</v>
      </c>
      <c r="AU195" s="257" t="s">
        <v>84</v>
      </c>
      <c r="AV195" s="12" t="s">
        <v>189</v>
      </c>
      <c r="AW195" s="12" t="s">
        <v>39</v>
      </c>
      <c r="AX195" s="12" t="s">
        <v>16</v>
      </c>
      <c r="AY195" s="257" t="s">
        <v>183</v>
      </c>
    </row>
    <row r="196" s="1" customFormat="1" ht="25.5" customHeight="1">
      <c r="B196" s="45"/>
      <c r="C196" s="221" t="s">
        <v>326</v>
      </c>
      <c r="D196" s="221" t="s">
        <v>185</v>
      </c>
      <c r="E196" s="222" t="s">
        <v>327</v>
      </c>
      <c r="F196" s="223" t="s">
        <v>328</v>
      </c>
      <c r="G196" s="224" t="s">
        <v>106</v>
      </c>
      <c r="H196" s="225">
        <v>389</v>
      </c>
      <c r="I196" s="226"/>
      <c r="J196" s="227">
        <f>ROUND(I196*H196,2)</f>
        <v>0</v>
      </c>
      <c r="K196" s="223" t="s">
        <v>188</v>
      </c>
      <c r="L196" s="71"/>
      <c r="M196" s="228" t="s">
        <v>21</v>
      </c>
      <c r="N196" s="229" t="s">
        <v>46</v>
      </c>
      <c r="O196" s="46"/>
      <c r="P196" s="230">
        <f>O196*H196</f>
        <v>0</v>
      </c>
      <c r="Q196" s="230">
        <v>0.044699999999999997</v>
      </c>
      <c r="R196" s="230">
        <f>Q196*H196</f>
        <v>17.388299999999997</v>
      </c>
      <c r="S196" s="230">
        <v>0</v>
      </c>
      <c r="T196" s="231">
        <f>S196*H196</f>
        <v>0</v>
      </c>
      <c r="AR196" s="23" t="s">
        <v>189</v>
      </c>
      <c r="AT196" s="23" t="s">
        <v>185</v>
      </c>
      <c r="AU196" s="23" t="s">
        <v>84</v>
      </c>
      <c r="AY196" s="23" t="s">
        <v>183</v>
      </c>
      <c r="BE196" s="232">
        <f>IF(N196="základní",J196,0)</f>
        <v>0</v>
      </c>
      <c r="BF196" s="232">
        <f>IF(N196="snížená",J196,0)</f>
        <v>0</v>
      </c>
      <c r="BG196" s="232">
        <f>IF(N196="zákl. přenesená",J196,0)</f>
        <v>0</v>
      </c>
      <c r="BH196" s="232">
        <f>IF(N196="sníž. přenesená",J196,0)</f>
        <v>0</v>
      </c>
      <c r="BI196" s="232">
        <f>IF(N196="nulová",J196,0)</f>
        <v>0</v>
      </c>
      <c r="BJ196" s="23" t="s">
        <v>16</v>
      </c>
      <c r="BK196" s="232">
        <f>ROUND(I196*H196,2)</f>
        <v>0</v>
      </c>
      <c r="BL196" s="23" t="s">
        <v>189</v>
      </c>
      <c r="BM196" s="23" t="s">
        <v>329</v>
      </c>
    </row>
    <row r="197" s="1" customFormat="1">
      <c r="B197" s="45"/>
      <c r="C197" s="73"/>
      <c r="D197" s="233" t="s">
        <v>191</v>
      </c>
      <c r="E197" s="73"/>
      <c r="F197" s="234" t="s">
        <v>330</v>
      </c>
      <c r="G197" s="73"/>
      <c r="H197" s="73"/>
      <c r="I197" s="191"/>
      <c r="J197" s="73"/>
      <c r="K197" s="73"/>
      <c r="L197" s="71"/>
      <c r="M197" s="235"/>
      <c r="N197" s="46"/>
      <c r="O197" s="46"/>
      <c r="P197" s="46"/>
      <c r="Q197" s="46"/>
      <c r="R197" s="46"/>
      <c r="S197" s="46"/>
      <c r="T197" s="94"/>
      <c r="AT197" s="23" t="s">
        <v>191</v>
      </c>
      <c r="AU197" s="23" t="s">
        <v>84</v>
      </c>
    </row>
    <row r="198" s="11" customFormat="1">
      <c r="B198" s="236"/>
      <c r="C198" s="237"/>
      <c r="D198" s="233" t="s">
        <v>195</v>
      </c>
      <c r="E198" s="238" t="s">
        <v>21</v>
      </c>
      <c r="F198" s="239" t="s">
        <v>331</v>
      </c>
      <c r="G198" s="237"/>
      <c r="H198" s="240">
        <v>389</v>
      </c>
      <c r="I198" s="241"/>
      <c r="J198" s="237"/>
      <c r="K198" s="237"/>
      <c r="L198" s="242"/>
      <c r="M198" s="243"/>
      <c r="N198" s="244"/>
      <c r="O198" s="244"/>
      <c r="P198" s="244"/>
      <c r="Q198" s="244"/>
      <c r="R198" s="244"/>
      <c r="S198" s="244"/>
      <c r="T198" s="245"/>
      <c r="AT198" s="246" t="s">
        <v>195</v>
      </c>
      <c r="AU198" s="246" t="s">
        <v>84</v>
      </c>
      <c r="AV198" s="11" t="s">
        <v>84</v>
      </c>
      <c r="AW198" s="11" t="s">
        <v>39</v>
      </c>
      <c r="AX198" s="11" t="s">
        <v>75</v>
      </c>
      <c r="AY198" s="246" t="s">
        <v>183</v>
      </c>
    </row>
    <row r="199" s="12" customFormat="1">
      <c r="B199" s="247"/>
      <c r="C199" s="248"/>
      <c r="D199" s="233" t="s">
        <v>195</v>
      </c>
      <c r="E199" s="249" t="s">
        <v>21</v>
      </c>
      <c r="F199" s="250" t="s">
        <v>199</v>
      </c>
      <c r="G199" s="248"/>
      <c r="H199" s="251">
        <v>389</v>
      </c>
      <c r="I199" s="252"/>
      <c r="J199" s="248"/>
      <c r="K199" s="248"/>
      <c r="L199" s="253"/>
      <c r="M199" s="254"/>
      <c r="N199" s="255"/>
      <c r="O199" s="255"/>
      <c r="P199" s="255"/>
      <c r="Q199" s="255"/>
      <c r="R199" s="255"/>
      <c r="S199" s="255"/>
      <c r="T199" s="256"/>
      <c r="AT199" s="257" t="s">
        <v>195</v>
      </c>
      <c r="AU199" s="257" t="s">
        <v>84</v>
      </c>
      <c r="AV199" s="12" t="s">
        <v>189</v>
      </c>
      <c r="AW199" s="12" t="s">
        <v>39</v>
      </c>
      <c r="AX199" s="12" t="s">
        <v>16</v>
      </c>
      <c r="AY199" s="257" t="s">
        <v>183</v>
      </c>
    </row>
    <row r="200" s="1" customFormat="1" ht="16.5" customHeight="1">
      <c r="B200" s="45"/>
      <c r="C200" s="221" t="s">
        <v>332</v>
      </c>
      <c r="D200" s="221" t="s">
        <v>185</v>
      </c>
      <c r="E200" s="222" t="s">
        <v>333</v>
      </c>
      <c r="F200" s="223" t="s">
        <v>334</v>
      </c>
      <c r="G200" s="224" t="s">
        <v>106</v>
      </c>
      <c r="H200" s="225">
        <v>74</v>
      </c>
      <c r="I200" s="226"/>
      <c r="J200" s="227">
        <f>ROUND(I200*H200,2)</f>
        <v>0</v>
      </c>
      <c r="K200" s="223" t="s">
        <v>188</v>
      </c>
      <c r="L200" s="71"/>
      <c r="M200" s="228" t="s">
        <v>21</v>
      </c>
      <c r="N200" s="229" t="s">
        <v>46</v>
      </c>
      <c r="O200" s="46"/>
      <c r="P200" s="230">
        <f>O200*H200</f>
        <v>0</v>
      </c>
      <c r="Q200" s="230">
        <v>0.83265999999999996</v>
      </c>
      <c r="R200" s="230">
        <f>Q200*H200</f>
        <v>61.616839999999996</v>
      </c>
      <c r="S200" s="230">
        <v>0</v>
      </c>
      <c r="T200" s="231">
        <f>S200*H200</f>
        <v>0</v>
      </c>
      <c r="AR200" s="23" t="s">
        <v>189</v>
      </c>
      <c r="AT200" s="23" t="s">
        <v>185</v>
      </c>
      <c r="AU200" s="23" t="s">
        <v>84</v>
      </c>
      <c r="AY200" s="23" t="s">
        <v>183</v>
      </c>
      <c r="BE200" s="232">
        <f>IF(N200="základní",J200,0)</f>
        <v>0</v>
      </c>
      <c r="BF200" s="232">
        <f>IF(N200="snížená",J200,0)</f>
        <v>0</v>
      </c>
      <c r="BG200" s="232">
        <f>IF(N200="zákl. přenesená",J200,0)</f>
        <v>0</v>
      </c>
      <c r="BH200" s="232">
        <f>IF(N200="sníž. přenesená",J200,0)</f>
        <v>0</v>
      </c>
      <c r="BI200" s="232">
        <f>IF(N200="nulová",J200,0)</f>
        <v>0</v>
      </c>
      <c r="BJ200" s="23" t="s">
        <v>16</v>
      </c>
      <c r="BK200" s="232">
        <f>ROUND(I200*H200,2)</f>
        <v>0</v>
      </c>
      <c r="BL200" s="23" t="s">
        <v>189</v>
      </c>
      <c r="BM200" s="23" t="s">
        <v>335</v>
      </c>
    </row>
    <row r="201" s="1" customFormat="1">
      <c r="B201" s="45"/>
      <c r="C201" s="73"/>
      <c r="D201" s="233" t="s">
        <v>191</v>
      </c>
      <c r="E201" s="73"/>
      <c r="F201" s="234" t="s">
        <v>336</v>
      </c>
      <c r="G201" s="73"/>
      <c r="H201" s="73"/>
      <c r="I201" s="191"/>
      <c r="J201" s="73"/>
      <c r="K201" s="73"/>
      <c r="L201" s="71"/>
      <c r="M201" s="235"/>
      <c r="N201" s="46"/>
      <c r="O201" s="46"/>
      <c r="P201" s="46"/>
      <c r="Q201" s="46"/>
      <c r="R201" s="46"/>
      <c r="S201" s="46"/>
      <c r="T201" s="94"/>
      <c r="AT201" s="23" t="s">
        <v>191</v>
      </c>
      <c r="AU201" s="23" t="s">
        <v>84</v>
      </c>
    </row>
    <row r="202" s="1" customFormat="1" ht="16.5" customHeight="1">
      <c r="B202" s="45"/>
      <c r="C202" s="221" t="s">
        <v>337</v>
      </c>
      <c r="D202" s="221" t="s">
        <v>185</v>
      </c>
      <c r="E202" s="222" t="s">
        <v>338</v>
      </c>
      <c r="F202" s="223" t="s">
        <v>339</v>
      </c>
      <c r="G202" s="224" t="s">
        <v>106</v>
      </c>
      <c r="H202" s="225">
        <v>8</v>
      </c>
      <c r="I202" s="226"/>
      <c r="J202" s="227">
        <f>ROUND(I202*H202,2)</f>
        <v>0</v>
      </c>
      <c r="K202" s="223" t="s">
        <v>188</v>
      </c>
      <c r="L202" s="71"/>
      <c r="M202" s="228" t="s">
        <v>21</v>
      </c>
      <c r="N202" s="229" t="s">
        <v>46</v>
      </c>
      <c r="O202" s="46"/>
      <c r="P202" s="230">
        <f>O202*H202</f>
        <v>0</v>
      </c>
      <c r="Q202" s="230">
        <v>0.59016000000000002</v>
      </c>
      <c r="R202" s="230">
        <f>Q202*H202</f>
        <v>4.7212800000000001</v>
      </c>
      <c r="S202" s="230">
        <v>0</v>
      </c>
      <c r="T202" s="231">
        <f>S202*H202</f>
        <v>0</v>
      </c>
      <c r="AR202" s="23" t="s">
        <v>189</v>
      </c>
      <c r="AT202" s="23" t="s">
        <v>185</v>
      </c>
      <c r="AU202" s="23" t="s">
        <v>84</v>
      </c>
      <c r="AY202" s="23" t="s">
        <v>183</v>
      </c>
      <c r="BE202" s="232">
        <f>IF(N202="základní",J202,0)</f>
        <v>0</v>
      </c>
      <c r="BF202" s="232">
        <f>IF(N202="snížená",J202,0)</f>
        <v>0</v>
      </c>
      <c r="BG202" s="232">
        <f>IF(N202="zákl. přenesená",J202,0)</f>
        <v>0</v>
      </c>
      <c r="BH202" s="232">
        <f>IF(N202="sníž. přenesená",J202,0)</f>
        <v>0</v>
      </c>
      <c r="BI202" s="232">
        <f>IF(N202="nulová",J202,0)</f>
        <v>0</v>
      </c>
      <c r="BJ202" s="23" t="s">
        <v>16</v>
      </c>
      <c r="BK202" s="232">
        <f>ROUND(I202*H202,2)</f>
        <v>0</v>
      </c>
      <c r="BL202" s="23" t="s">
        <v>189</v>
      </c>
      <c r="BM202" s="23" t="s">
        <v>340</v>
      </c>
    </row>
    <row r="203" s="1" customFormat="1">
      <c r="B203" s="45"/>
      <c r="C203" s="73"/>
      <c r="D203" s="233" t="s">
        <v>191</v>
      </c>
      <c r="E203" s="73"/>
      <c r="F203" s="234" t="s">
        <v>336</v>
      </c>
      <c r="G203" s="73"/>
      <c r="H203" s="73"/>
      <c r="I203" s="191"/>
      <c r="J203" s="73"/>
      <c r="K203" s="73"/>
      <c r="L203" s="71"/>
      <c r="M203" s="235"/>
      <c r="N203" s="46"/>
      <c r="O203" s="46"/>
      <c r="P203" s="46"/>
      <c r="Q203" s="46"/>
      <c r="R203" s="46"/>
      <c r="S203" s="46"/>
      <c r="T203" s="94"/>
      <c r="AT203" s="23" t="s">
        <v>191</v>
      </c>
      <c r="AU203" s="23" t="s">
        <v>84</v>
      </c>
    </row>
    <row r="204" s="1" customFormat="1" ht="25.5" customHeight="1">
      <c r="B204" s="45"/>
      <c r="C204" s="221" t="s">
        <v>341</v>
      </c>
      <c r="D204" s="221" t="s">
        <v>185</v>
      </c>
      <c r="E204" s="222" t="s">
        <v>342</v>
      </c>
      <c r="F204" s="223" t="s">
        <v>343</v>
      </c>
      <c r="G204" s="224" t="s">
        <v>106</v>
      </c>
      <c r="H204" s="225">
        <v>65</v>
      </c>
      <c r="I204" s="226"/>
      <c r="J204" s="227">
        <f>ROUND(I204*H204,2)</f>
        <v>0</v>
      </c>
      <c r="K204" s="223" t="s">
        <v>21</v>
      </c>
      <c r="L204" s="71"/>
      <c r="M204" s="228" t="s">
        <v>21</v>
      </c>
      <c r="N204" s="229" t="s">
        <v>46</v>
      </c>
      <c r="O204" s="46"/>
      <c r="P204" s="230">
        <f>O204*H204</f>
        <v>0</v>
      </c>
      <c r="Q204" s="230">
        <v>0</v>
      </c>
      <c r="R204" s="230">
        <f>Q204*H204</f>
        <v>0</v>
      </c>
      <c r="S204" s="230">
        <v>0</v>
      </c>
      <c r="T204" s="231">
        <f>S204*H204</f>
        <v>0</v>
      </c>
      <c r="AR204" s="23" t="s">
        <v>189</v>
      </c>
      <c r="AT204" s="23" t="s">
        <v>185</v>
      </c>
      <c r="AU204" s="23" t="s">
        <v>84</v>
      </c>
      <c r="AY204" s="23" t="s">
        <v>183</v>
      </c>
      <c r="BE204" s="232">
        <f>IF(N204="základní",J204,0)</f>
        <v>0</v>
      </c>
      <c r="BF204" s="232">
        <f>IF(N204="snížená",J204,0)</f>
        <v>0</v>
      </c>
      <c r="BG204" s="232">
        <f>IF(N204="zákl. přenesená",J204,0)</f>
        <v>0</v>
      </c>
      <c r="BH204" s="232">
        <f>IF(N204="sníž. přenesená",J204,0)</f>
        <v>0</v>
      </c>
      <c r="BI204" s="232">
        <f>IF(N204="nulová",J204,0)</f>
        <v>0</v>
      </c>
      <c r="BJ204" s="23" t="s">
        <v>16</v>
      </c>
      <c r="BK204" s="232">
        <f>ROUND(I204*H204,2)</f>
        <v>0</v>
      </c>
      <c r="BL204" s="23" t="s">
        <v>189</v>
      </c>
      <c r="BM204" s="23" t="s">
        <v>344</v>
      </c>
    </row>
    <row r="205" s="1" customFormat="1">
      <c r="B205" s="45"/>
      <c r="C205" s="73"/>
      <c r="D205" s="233" t="s">
        <v>191</v>
      </c>
      <c r="E205" s="73"/>
      <c r="F205" s="234" t="s">
        <v>345</v>
      </c>
      <c r="G205" s="73"/>
      <c r="H205" s="73"/>
      <c r="I205" s="191"/>
      <c r="J205" s="73"/>
      <c r="K205" s="73"/>
      <c r="L205" s="71"/>
      <c r="M205" s="235"/>
      <c r="N205" s="46"/>
      <c r="O205" s="46"/>
      <c r="P205" s="46"/>
      <c r="Q205" s="46"/>
      <c r="R205" s="46"/>
      <c r="S205" s="46"/>
      <c r="T205" s="94"/>
      <c r="AT205" s="23" t="s">
        <v>191</v>
      </c>
      <c r="AU205" s="23" t="s">
        <v>84</v>
      </c>
    </row>
    <row r="206" s="1" customFormat="1" ht="25.5" customHeight="1">
      <c r="B206" s="45"/>
      <c r="C206" s="221" t="s">
        <v>346</v>
      </c>
      <c r="D206" s="221" t="s">
        <v>185</v>
      </c>
      <c r="E206" s="222" t="s">
        <v>347</v>
      </c>
      <c r="F206" s="223" t="s">
        <v>348</v>
      </c>
      <c r="G206" s="224" t="s">
        <v>106</v>
      </c>
      <c r="H206" s="225">
        <v>82</v>
      </c>
      <c r="I206" s="226"/>
      <c r="J206" s="227">
        <f>ROUND(I206*H206,2)</f>
        <v>0</v>
      </c>
      <c r="K206" s="223" t="s">
        <v>188</v>
      </c>
      <c r="L206" s="71"/>
      <c r="M206" s="228" t="s">
        <v>21</v>
      </c>
      <c r="N206" s="229" t="s">
        <v>46</v>
      </c>
      <c r="O206" s="46"/>
      <c r="P206" s="230">
        <f>O206*H206</f>
        <v>0</v>
      </c>
      <c r="Q206" s="230">
        <v>0</v>
      </c>
      <c r="R206" s="230">
        <f>Q206*H206</f>
        <v>0</v>
      </c>
      <c r="S206" s="230">
        <v>0.753</v>
      </c>
      <c r="T206" s="231">
        <f>S206*H206</f>
        <v>61.746000000000002</v>
      </c>
      <c r="AR206" s="23" t="s">
        <v>189</v>
      </c>
      <c r="AT206" s="23" t="s">
        <v>185</v>
      </c>
      <c r="AU206" s="23" t="s">
        <v>84</v>
      </c>
      <c r="AY206" s="23" t="s">
        <v>183</v>
      </c>
      <c r="BE206" s="232">
        <f>IF(N206="základní",J206,0)</f>
        <v>0</v>
      </c>
      <c r="BF206" s="232">
        <f>IF(N206="snížená",J206,0)</f>
        <v>0</v>
      </c>
      <c r="BG206" s="232">
        <f>IF(N206="zákl. přenesená",J206,0)</f>
        <v>0</v>
      </c>
      <c r="BH206" s="232">
        <f>IF(N206="sníž. přenesená",J206,0)</f>
        <v>0</v>
      </c>
      <c r="BI206" s="232">
        <f>IF(N206="nulová",J206,0)</f>
        <v>0</v>
      </c>
      <c r="BJ206" s="23" t="s">
        <v>16</v>
      </c>
      <c r="BK206" s="232">
        <f>ROUND(I206*H206,2)</f>
        <v>0</v>
      </c>
      <c r="BL206" s="23" t="s">
        <v>189</v>
      </c>
      <c r="BM206" s="23" t="s">
        <v>349</v>
      </c>
    </row>
    <row r="207" s="1" customFormat="1" ht="25.5" customHeight="1">
      <c r="B207" s="45"/>
      <c r="C207" s="221" t="s">
        <v>350</v>
      </c>
      <c r="D207" s="221" t="s">
        <v>185</v>
      </c>
      <c r="E207" s="222" t="s">
        <v>351</v>
      </c>
      <c r="F207" s="223" t="s">
        <v>352</v>
      </c>
      <c r="G207" s="224" t="s">
        <v>106</v>
      </c>
      <c r="H207" s="225">
        <v>1048</v>
      </c>
      <c r="I207" s="226"/>
      <c r="J207" s="227">
        <f>ROUND(I207*H207,2)</f>
        <v>0</v>
      </c>
      <c r="K207" s="223" t="s">
        <v>188</v>
      </c>
      <c r="L207" s="71"/>
      <c r="M207" s="228" t="s">
        <v>21</v>
      </c>
      <c r="N207" s="229" t="s">
        <v>46</v>
      </c>
      <c r="O207" s="46"/>
      <c r="P207" s="230">
        <f>O207*H207</f>
        <v>0</v>
      </c>
      <c r="Q207" s="230">
        <v>0.00011</v>
      </c>
      <c r="R207" s="230">
        <f>Q207*H207</f>
        <v>0.11528000000000001</v>
      </c>
      <c r="S207" s="230">
        <v>0</v>
      </c>
      <c r="T207" s="231">
        <f>S207*H207</f>
        <v>0</v>
      </c>
      <c r="AR207" s="23" t="s">
        <v>189</v>
      </c>
      <c r="AT207" s="23" t="s">
        <v>185</v>
      </c>
      <c r="AU207" s="23" t="s">
        <v>84</v>
      </c>
      <c r="AY207" s="23" t="s">
        <v>183</v>
      </c>
      <c r="BE207" s="232">
        <f>IF(N207="základní",J207,0)</f>
        <v>0</v>
      </c>
      <c r="BF207" s="232">
        <f>IF(N207="snížená",J207,0)</f>
        <v>0</v>
      </c>
      <c r="BG207" s="232">
        <f>IF(N207="zákl. přenesená",J207,0)</f>
        <v>0</v>
      </c>
      <c r="BH207" s="232">
        <f>IF(N207="sníž. přenesená",J207,0)</f>
        <v>0</v>
      </c>
      <c r="BI207" s="232">
        <f>IF(N207="nulová",J207,0)</f>
        <v>0</v>
      </c>
      <c r="BJ207" s="23" t="s">
        <v>16</v>
      </c>
      <c r="BK207" s="232">
        <f>ROUND(I207*H207,2)</f>
        <v>0</v>
      </c>
      <c r="BL207" s="23" t="s">
        <v>189</v>
      </c>
      <c r="BM207" s="23" t="s">
        <v>353</v>
      </c>
    </row>
    <row r="208" s="1" customFormat="1">
      <c r="B208" s="45"/>
      <c r="C208" s="73"/>
      <c r="D208" s="233" t="s">
        <v>191</v>
      </c>
      <c r="E208" s="73"/>
      <c r="F208" s="234" t="s">
        <v>354</v>
      </c>
      <c r="G208" s="73"/>
      <c r="H208" s="73"/>
      <c r="I208" s="191"/>
      <c r="J208" s="73"/>
      <c r="K208" s="73"/>
      <c r="L208" s="71"/>
      <c r="M208" s="235"/>
      <c r="N208" s="46"/>
      <c r="O208" s="46"/>
      <c r="P208" s="46"/>
      <c r="Q208" s="46"/>
      <c r="R208" s="46"/>
      <c r="S208" s="46"/>
      <c r="T208" s="94"/>
      <c r="AT208" s="23" t="s">
        <v>191</v>
      </c>
      <c r="AU208" s="23" t="s">
        <v>84</v>
      </c>
    </row>
    <row r="209" s="11" customFormat="1">
      <c r="B209" s="236"/>
      <c r="C209" s="237"/>
      <c r="D209" s="233" t="s">
        <v>195</v>
      </c>
      <c r="E209" s="238" t="s">
        <v>21</v>
      </c>
      <c r="F209" s="239" t="s">
        <v>355</v>
      </c>
      <c r="G209" s="237"/>
      <c r="H209" s="240">
        <v>950</v>
      </c>
      <c r="I209" s="241"/>
      <c r="J209" s="237"/>
      <c r="K209" s="237"/>
      <c r="L209" s="242"/>
      <c r="M209" s="243"/>
      <c r="N209" s="244"/>
      <c r="O209" s="244"/>
      <c r="P209" s="244"/>
      <c r="Q209" s="244"/>
      <c r="R209" s="244"/>
      <c r="S209" s="244"/>
      <c r="T209" s="245"/>
      <c r="AT209" s="246" t="s">
        <v>195</v>
      </c>
      <c r="AU209" s="246" t="s">
        <v>84</v>
      </c>
      <c r="AV209" s="11" t="s">
        <v>84</v>
      </c>
      <c r="AW209" s="11" t="s">
        <v>39</v>
      </c>
      <c r="AX209" s="11" t="s">
        <v>75</v>
      </c>
      <c r="AY209" s="246" t="s">
        <v>183</v>
      </c>
    </row>
    <row r="210" s="11" customFormat="1">
      <c r="B210" s="236"/>
      <c r="C210" s="237"/>
      <c r="D210" s="233" t="s">
        <v>195</v>
      </c>
      <c r="E210" s="238" t="s">
        <v>21</v>
      </c>
      <c r="F210" s="239" t="s">
        <v>356</v>
      </c>
      <c r="G210" s="237"/>
      <c r="H210" s="240">
        <v>98</v>
      </c>
      <c r="I210" s="241"/>
      <c r="J210" s="237"/>
      <c r="K210" s="237"/>
      <c r="L210" s="242"/>
      <c r="M210" s="243"/>
      <c r="N210" s="244"/>
      <c r="O210" s="244"/>
      <c r="P210" s="244"/>
      <c r="Q210" s="244"/>
      <c r="R210" s="244"/>
      <c r="S210" s="244"/>
      <c r="T210" s="245"/>
      <c r="AT210" s="246" t="s">
        <v>195</v>
      </c>
      <c r="AU210" s="246" t="s">
        <v>84</v>
      </c>
      <c r="AV210" s="11" t="s">
        <v>84</v>
      </c>
      <c r="AW210" s="11" t="s">
        <v>39</v>
      </c>
      <c r="AX210" s="11" t="s">
        <v>75</v>
      </c>
      <c r="AY210" s="246" t="s">
        <v>183</v>
      </c>
    </row>
    <row r="211" s="12" customFormat="1">
      <c r="B211" s="247"/>
      <c r="C211" s="248"/>
      <c r="D211" s="233" t="s">
        <v>195</v>
      </c>
      <c r="E211" s="249" t="s">
        <v>21</v>
      </c>
      <c r="F211" s="250" t="s">
        <v>199</v>
      </c>
      <c r="G211" s="248"/>
      <c r="H211" s="251">
        <v>1048</v>
      </c>
      <c r="I211" s="252"/>
      <c r="J211" s="248"/>
      <c r="K211" s="248"/>
      <c r="L211" s="253"/>
      <c r="M211" s="254"/>
      <c r="N211" s="255"/>
      <c r="O211" s="255"/>
      <c r="P211" s="255"/>
      <c r="Q211" s="255"/>
      <c r="R211" s="255"/>
      <c r="S211" s="255"/>
      <c r="T211" s="256"/>
      <c r="AT211" s="257" t="s">
        <v>195</v>
      </c>
      <c r="AU211" s="257" t="s">
        <v>84</v>
      </c>
      <c r="AV211" s="12" t="s">
        <v>189</v>
      </c>
      <c r="AW211" s="12" t="s">
        <v>39</v>
      </c>
      <c r="AX211" s="12" t="s">
        <v>16</v>
      </c>
      <c r="AY211" s="257" t="s">
        <v>183</v>
      </c>
    </row>
    <row r="212" s="1" customFormat="1" ht="25.5" customHeight="1">
      <c r="B212" s="45"/>
      <c r="C212" s="221" t="s">
        <v>357</v>
      </c>
      <c r="D212" s="221" t="s">
        <v>185</v>
      </c>
      <c r="E212" s="222" t="s">
        <v>358</v>
      </c>
      <c r="F212" s="223" t="s">
        <v>359</v>
      </c>
      <c r="G212" s="224" t="s">
        <v>106</v>
      </c>
      <c r="H212" s="225">
        <v>850</v>
      </c>
      <c r="I212" s="226"/>
      <c r="J212" s="227">
        <f>ROUND(I212*H212,2)</f>
        <v>0</v>
      </c>
      <c r="K212" s="223" t="s">
        <v>188</v>
      </c>
      <c r="L212" s="71"/>
      <c r="M212" s="228" t="s">
        <v>21</v>
      </c>
      <c r="N212" s="229" t="s">
        <v>46</v>
      </c>
      <c r="O212" s="46"/>
      <c r="P212" s="230">
        <f>O212*H212</f>
        <v>0</v>
      </c>
      <c r="Q212" s="230">
        <v>0.00064999999999999997</v>
      </c>
      <c r="R212" s="230">
        <f>Q212*H212</f>
        <v>0.55249999999999999</v>
      </c>
      <c r="S212" s="230">
        <v>0</v>
      </c>
      <c r="T212" s="231">
        <f>S212*H212</f>
        <v>0</v>
      </c>
      <c r="AR212" s="23" t="s">
        <v>189</v>
      </c>
      <c r="AT212" s="23" t="s">
        <v>185</v>
      </c>
      <c r="AU212" s="23" t="s">
        <v>84</v>
      </c>
      <c r="AY212" s="23" t="s">
        <v>183</v>
      </c>
      <c r="BE212" s="232">
        <f>IF(N212="základní",J212,0)</f>
        <v>0</v>
      </c>
      <c r="BF212" s="232">
        <f>IF(N212="snížená",J212,0)</f>
        <v>0</v>
      </c>
      <c r="BG212" s="232">
        <f>IF(N212="zákl. přenesená",J212,0)</f>
        <v>0</v>
      </c>
      <c r="BH212" s="232">
        <f>IF(N212="sníž. přenesená",J212,0)</f>
        <v>0</v>
      </c>
      <c r="BI212" s="232">
        <f>IF(N212="nulová",J212,0)</f>
        <v>0</v>
      </c>
      <c r="BJ212" s="23" t="s">
        <v>16</v>
      </c>
      <c r="BK212" s="232">
        <f>ROUND(I212*H212,2)</f>
        <v>0</v>
      </c>
      <c r="BL212" s="23" t="s">
        <v>189</v>
      </c>
      <c r="BM212" s="23" t="s">
        <v>360</v>
      </c>
    </row>
    <row r="213" s="1" customFormat="1">
      <c r="B213" s="45"/>
      <c r="C213" s="73"/>
      <c r="D213" s="233" t="s">
        <v>191</v>
      </c>
      <c r="E213" s="73"/>
      <c r="F213" s="234" t="s">
        <v>354</v>
      </c>
      <c r="G213" s="73"/>
      <c r="H213" s="73"/>
      <c r="I213" s="191"/>
      <c r="J213" s="73"/>
      <c r="K213" s="73"/>
      <c r="L213" s="71"/>
      <c r="M213" s="235"/>
      <c r="N213" s="46"/>
      <c r="O213" s="46"/>
      <c r="P213" s="46"/>
      <c r="Q213" s="46"/>
      <c r="R213" s="46"/>
      <c r="S213" s="46"/>
      <c r="T213" s="94"/>
      <c r="AT213" s="23" t="s">
        <v>191</v>
      </c>
      <c r="AU213" s="23" t="s">
        <v>84</v>
      </c>
    </row>
    <row r="214" s="11" customFormat="1">
      <c r="B214" s="236"/>
      <c r="C214" s="237"/>
      <c r="D214" s="233" t="s">
        <v>195</v>
      </c>
      <c r="E214" s="238" t="s">
        <v>21</v>
      </c>
      <c r="F214" s="239" t="s">
        <v>361</v>
      </c>
      <c r="G214" s="237"/>
      <c r="H214" s="240">
        <v>507</v>
      </c>
      <c r="I214" s="241"/>
      <c r="J214" s="237"/>
      <c r="K214" s="237"/>
      <c r="L214" s="242"/>
      <c r="M214" s="243"/>
      <c r="N214" s="244"/>
      <c r="O214" s="244"/>
      <c r="P214" s="244"/>
      <c r="Q214" s="244"/>
      <c r="R214" s="244"/>
      <c r="S214" s="244"/>
      <c r="T214" s="245"/>
      <c r="AT214" s="246" t="s">
        <v>195</v>
      </c>
      <c r="AU214" s="246" t="s">
        <v>84</v>
      </c>
      <c r="AV214" s="11" t="s">
        <v>84</v>
      </c>
      <c r="AW214" s="11" t="s">
        <v>39</v>
      </c>
      <c r="AX214" s="11" t="s">
        <v>75</v>
      </c>
      <c r="AY214" s="246" t="s">
        <v>183</v>
      </c>
    </row>
    <row r="215" s="11" customFormat="1">
      <c r="B215" s="236"/>
      <c r="C215" s="237"/>
      <c r="D215" s="233" t="s">
        <v>195</v>
      </c>
      <c r="E215" s="238" t="s">
        <v>21</v>
      </c>
      <c r="F215" s="239" t="s">
        <v>362</v>
      </c>
      <c r="G215" s="237"/>
      <c r="H215" s="240">
        <v>343</v>
      </c>
      <c r="I215" s="241"/>
      <c r="J215" s="237"/>
      <c r="K215" s="237"/>
      <c r="L215" s="242"/>
      <c r="M215" s="243"/>
      <c r="N215" s="244"/>
      <c r="O215" s="244"/>
      <c r="P215" s="244"/>
      <c r="Q215" s="244"/>
      <c r="R215" s="244"/>
      <c r="S215" s="244"/>
      <c r="T215" s="245"/>
      <c r="AT215" s="246" t="s">
        <v>195</v>
      </c>
      <c r="AU215" s="246" t="s">
        <v>84</v>
      </c>
      <c r="AV215" s="11" t="s">
        <v>84</v>
      </c>
      <c r="AW215" s="11" t="s">
        <v>39</v>
      </c>
      <c r="AX215" s="11" t="s">
        <v>75</v>
      </c>
      <c r="AY215" s="246" t="s">
        <v>183</v>
      </c>
    </row>
    <row r="216" s="12" customFormat="1">
      <c r="B216" s="247"/>
      <c r="C216" s="248"/>
      <c r="D216" s="233" t="s">
        <v>195</v>
      </c>
      <c r="E216" s="249" t="s">
        <v>21</v>
      </c>
      <c r="F216" s="250" t="s">
        <v>199</v>
      </c>
      <c r="G216" s="248"/>
      <c r="H216" s="251">
        <v>850</v>
      </c>
      <c r="I216" s="252"/>
      <c r="J216" s="248"/>
      <c r="K216" s="248"/>
      <c r="L216" s="253"/>
      <c r="M216" s="254"/>
      <c r="N216" s="255"/>
      <c r="O216" s="255"/>
      <c r="P216" s="255"/>
      <c r="Q216" s="255"/>
      <c r="R216" s="255"/>
      <c r="S216" s="255"/>
      <c r="T216" s="256"/>
      <c r="AT216" s="257" t="s">
        <v>195</v>
      </c>
      <c r="AU216" s="257" t="s">
        <v>84</v>
      </c>
      <c r="AV216" s="12" t="s">
        <v>189</v>
      </c>
      <c r="AW216" s="12" t="s">
        <v>39</v>
      </c>
      <c r="AX216" s="12" t="s">
        <v>16</v>
      </c>
      <c r="AY216" s="257" t="s">
        <v>183</v>
      </c>
    </row>
    <row r="217" s="1" customFormat="1" ht="25.5" customHeight="1">
      <c r="B217" s="45"/>
      <c r="C217" s="221" t="s">
        <v>363</v>
      </c>
      <c r="D217" s="221" t="s">
        <v>185</v>
      </c>
      <c r="E217" s="222" t="s">
        <v>364</v>
      </c>
      <c r="F217" s="223" t="s">
        <v>365</v>
      </c>
      <c r="G217" s="224" t="s">
        <v>106</v>
      </c>
      <c r="H217" s="225">
        <v>443</v>
      </c>
      <c r="I217" s="226"/>
      <c r="J217" s="227">
        <f>ROUND(I217*H217,2)</f>
        <v>0</v>
      </c>
      <c r="K217" s="223" t="s">
        <v>188</v>
      </c>
      <c r="L217" s="71"/>
      <c r="M217" s="228" t="s">
        <v>21</v>
      </c>
      <c r="N217" s="229" t="s">
        <v>46</v>
      </c>
      <c r="O217" s="46"/>
      <c r="P217" s="230">
        <f>O217*H217</f>
        <v>0</v>
      </c>
      <c r="Q217" s="230">
        <v>0.00038000000000000002</v>
      </c>
      <c r="R217" s="230">
        <f>Q217*H217</f>
        <v>0.16834000000000002</v>
      </c>
      <c r="S217" s="230">
        <v>0</v>
      </c>
      <c r="T217" s="231">
        <f>S217*H217</f>
        <v>0</v>
      </c>
      <c r="AR217" s="23" t="s">
        <v>189</v>
      </c>
      <c r="AT217" s="23" t="s">
        <v>185</v>
      </c>
      <c r="AU217" s="23" t="s">
        <v>84</v>
      </c>
      <c r="AY217" s="23" t="s">
        <v>183</v>
      </c>
      <c r="BE217" s="232">
        <f>IF(N217="základní",J217,0)</f>
        <v>0</v>
      </c>
      <c r="BF217" s="232">
        <f>IF(N217="snížená",J217,0)</f>
        <v>0</v>
      </c>
      <c r="BG217" s="232">
        <f>IF(N217="zákl. přenesená",J217,0)</f>
        <v>0</v>
      </c>
      <c r="BH217" s="232">
        <f>IF(N217="sníž. přenesená",J217,0)</f>
        <v>0</v>
      </c>
      <c r="BI217" s="232">
        <f>IF(N217="nulová",J217,0)</f>
        <v>0</v>
      </c>
      <c r="BJ217" s="23" t="s">
        <v>16</v>
      </c>
      <c r="BK217" s="232">
        <f>ROUND(I217*H217,2)</f>
        <v>0</v>
      </c>
      <c r="BL217" s="23" t="s">
        <v>189</v>
      </c>
      <c r="BM217" s="23" t="s">
        <v>366</v>
      </c>
    </row>
    <row r="218" s="1" customFormat="1">
      <c r="B218" s="45"/>
      <c r="C218" s="73"/>
      <c r="D218" s="233" t="s">
        <v>191</v>
      </c>
      <c r="E218" s="73"/>
      <c r="F218" s="234" t="s">
        <v>354</v>
      </c>
      <c r="G218" s="73"/>
      <c r="H218" s="73"/>
      <c r="I218" s="191"/>
      <c r="J218" s="73"/>
      <c r="K218" s="73"/>
      <c r="L218" s="71"/>
      <c r="M218" s="235"/>
      <c r="N218" s="46"/>
      <c r="O218" s="46"/>
      <c r="P218" s="46"/>
      <c r="Q218" s="46"/>
      <c r="R218" s="46"/>
      <c r="S218" s="46"/>
      <c r="T218" s="94"/>
      <c r="AT218" s="23" t="s">
        <v>191</v>
      </c>
      <c r="AU218" s="23" t="s">
        <v>84</v>
      </c>
    </row>
    <row r="219" s="11" customFormat="1">
      <c r="B219" s="236"/>
      <c r="C219" s="237"/>
      <c r="D219" s="233" t="s">
        <v>195</v>
      </c>
      <c r="E219" s="238" t="s">
        <v>21</v>
      </c>
      <c r="F219" s="239" t="s">
        <v>367</v>
      </c>
      <c r="G219" s="237"/>
      <c r="H219" s="240">
        <v>443</v>
      </c>
      <c r="I219" s="241"/>
      <c r="J219" s="237"/>
      <c r="K219" s="237"/>
      <c r="L219" s="242"/>
      <c r="M219" s="243"/>
      <c r="N219" s="244"/>
      <c r="O219" s="244"/>
      <c r="P219" s="244"/>
      <c r="Q219" s="244"/>
      <c r="R219" s="244"/>
      <c r="S219" s="244"/>
      <c r="T219" s="245"/>
      <c r="AT219" s="246" t="s">
        <v>195</v>
      </c>
      <c r="AU219" s="246" t="s">
        <v>84</v>
      </c>
      <c r="AV219" s="11" t="s">
        <v>84</v>
      </c>
      <c r="AW219" s="11" t="s">
        <v>39</v>
      </c>
      <c r="AX219" s="11" t="s">
        <v>75</v>
      </c>
      <c r="AY219" s="246" t="s">
        <v>183</v>
      </c>
    </row>
    <row r="220" s="12" customFormat="1">
      <c r="B220" s="247"/>
      <c r="C220" s="248"/>
      <c r="D220" s="233" t="s">
        <v>195</v>
      </c>
      <c r="E220" s="249" t="s">
        <v>21</v>
      </c>
      <c r="F220" s="250" t="s">
        <v>199</v>
      </c>
      <c r="G220" s="248"/>
      <c r="H220" s="251">
        <v>443</v>
      </c>
      <c r="I220" s="252"/>
      <c r="J220" s="248"/>
      <c r="K220" s="248"/>
      <c r="L220" s="253"/>
      <c r="M220" s="254"/>
      <c r="N220" s="255"/>
      <c r="O220" s="255"/>
      <c r="P220" s="255"/>
      <c r="Q220" s="255"/>
      <c r="R220" s="255"/>
      <c r="S220" s="255"/>
      <c r="T220" s="256"/>
      <c r="AT220" s="257" t="s">
        <v>195</v>
      </c>
      <c r="AU220" s="257" t="s">
        <v>84</v>
      </c>
      <c r="AV220" s="12" t="s">
        <v>189</v>
      </c>
      <c r="AW220" s="12" t="s">
        <v>39</v>
      </c>
      <c r="AX220" s="12" t="s">
        <v>16</v>
      </c>
      <c r="AY220" s="257" t="s">
        <v>183</v>
      </c>
    </row>
    <row r="221" s="1" customFormat="1" ht="25.5" customHeight="1">
      <c r="B221" s="45"/>
      <c r="C221" s="221" t="s">
        <v>368</v>
      </c>
      <c r="D221" s="221" t="s">
        <v>185</v>
      </c>
      <c r="E221" s="222" t="s">
        <v>369</v>
      </c>
      <c r="F221" s="223" t="s">
        <v>370</v>
      </c>
      <c r="G221" s="224" t="s">
        <v>98</v>
      </c>
      <c r="H221" s="225">
        <v>50.5</v>
      </c>
      <c r="I221" s="226"/>
      <c r="J221" s="227">
        <f>ROUND(I221*H221,2)</f>
        <v>0</v>
      </c>
      <c r="K221" s="223" t="s">
        <v>188</v>
      </c>
      <c r="L221" s="71"/>
      <c r="M221" s="228" t="s">
        <v>21</v>
      </c>
      <c r="N221" s="229" t="s">
        <v>46</v>
      </c>
      <c r="O221" s="46"/>
      <c r="P221" s="230">
        <f>O221*H221</f>
        <v>0</v>
      </c>
      <c r="Q221" s="230">
        <v>0.0025999999999999999</v>
      </c>
      <c r="R221" s="230">
        <f>Q221*H221</f>
        <v>0.1313</v>
      </c>
      <c r="S221" s="230">
        <v>0</v>
      </c>
      <c r="T221" s="231">
        <f>S221*H221</f>
        <v>0</v>
      </c>
      <c r="AR221" s="23" t="s">
        <v>189</v>
      </c>
      <c r="AT221" s="23" t="s">
        <v>185</v>
      </c>
      <c r="AU221" s="23" t="s">
        <v>84</v>
      </c>
      <c r="AY221" s="23" t="s">
        <v>183</v>
      </c>
      <c r="BE221" s="232">
        <f>IF(N221="základní",J221,0)</f>
        <v>0</v>
      </c>
      <c r="BF221" s="232">
        <f>IF(N221="snížená",J221,0)</f>
        <v>0</v>
      </c>
      <c r="BG221" s="232">
        <f>IF(N221="zákl. přenesená",J221,0)</f>
        <v>0</v>
      </c>
      <c r="BH221" s="232">
        <f>IF(N221="sníž. přenesená",J221,0)</f>
        <v>0</v>
      </c>
      <c r="BI221" s="232">
        <f>IF(N221="nulová",J221,0)</f>
        <v>0</v>
      </c>
      <c r="BJ221" s="23" t="s">
        <v>16</v>
      </c>
      <c r="BK221" s="232">
        <f>ROUND(I221*H221,2)</f>
        <v>0</v>
      </c>
      <c r="BL221" s="23" t="s">
        <v>189</v>
      </c>
      <c r="BM221" s="23" t="s">
        <v>371</v>
      </c>
    </row>
    <row r="222" s="1" customFormat="1">
      <c r="B222" s="45"/>
      <c r="C222" s="73"/>
      <c r="D222" s="233" t="s">
        <v>191</v>
      </c>
      <c r="E222" s="73"/>
      <c r="F222" s="234" t="s">
        <v>354</v>
      </c>
      <c r="G222" s="73"/>
      <c r="H222" s="73"/>
      <c r="I222" s="191"/>
      <c r="J222" s="73"/>
      <c r="K222" s="73"/>
      <c r="L222" s="71"/>
      <c r="M222" s="235"/>
      <c r="N222" s="46"/>
      <c r="O222" s="46"/>
      <c r="P222" s="46"/>
      <c r="Q222" s="46"/>
      <c r="R222" s="46"/>
      <c r="S222" s="46"/>
      <c r="T222" s="94"/>
      <c r="AT222" s="23" t="s">
        <v>191</v>
      </c>
      <c r="AU222" s="23" t="s">
        <v>84</v>
      </c>
    </row>
    <row r="223" s="11" customFormat="1">
      <c r="B223" s="236"/>
      <c r="C223" s="237"/>
      <c r="D223" s="233" t="s">
        <v>195</v>
      </c>
      <c r="E223" s="238" t="s">
        <v>21</v>
      </c>
      <c r="F223" s="239" t="s">
        <v>372</v>
      </c>
      <c r="G223" s="237"/>
      <c r="H223" s="240">
        <v>17</v>
      </c>
      <c r="I223" s="241"/>
      <c r="J223" s="237"/>
      <c r="K223" s="237"/>
      <c r="L223" s="242"/>
      <c r="M223" s="243"/>
      <c r="N223" s="244"/>
      <c r="O223" s="244"/>
      <c r="P223" s="244"/>
      <c r="Q223" s="244"/>
      <c r="R223" s="244"/>
      <c r="S223" s="244"/>
      <c r="T223" s="245"/>
      <c r="AT223" s="246" t="s">
        <v>195</v>
      </c>
      <c r="AU223" s="246" t="s">
        <v>84</v>
      </c>
      <c r="AV223" s="11" t="s">
        <v>84</v>
      </c>
      <c r="AW223" s="11" t="s">
        <v>39</v>
      </c>
      <c r="AX223" s="11" t="s">
        <v>75</v>
      </c>
      <c r="AY223" s="246" t="s">
        <v>183</v>
      </c>
    </row>
    <row r="224" s="11" customFormat="1">
      <c r="B224" s="236"/>
      <c r="C224" s="237"/>
      <c r="D224" s="233" t="s">
        <v>195</v>
      </c>
      <c r="E224" s="238" t="s">
        <v>21</v>
      </c>
      <c r="F224" s="239" t="s">
        <v>373</v>
      </c>
      <c r="G224" s="237"/>
      <c r="H224" s="240">
        <v>13.5</v>
      </c>
      <c r="I224" s="241"/>
      <c r="J224" s="237"/>
      <c r="K224" s="237"/>
      <c r="L224" s="242"/>
      <c r="M224" s="243"/>
      <c r="N224" s="244"/>
      <c r="O224" s="244"/>
      <c r="P224" s="244"/>
      <c r="Q224" s="244"/>
      <c r="R224" s="244"/>
      <c r="S224" s="244"/>
      <c r="T224" s="245"/>
      <c r="AT224" s="246" t="s">
        <v>195</v>
      </c>
      <c r="AU224" s="246" t="s">
        <v>84</v>
      </c>
      <c r="AV224" s="11" t="s">
        <v>84</v>
      </c>
      <c r="AW224" s="11" t="s">
        <v>39</v>
      </c>
      <c r="AX224" s="11" t="s">
        <v>75</v>
      </c>
      <c r="AY224" s="246" t="s">
        <v>183</v>
      </c>
    </row>
    <row r="225" s="11" customFormat="1">
      <c r="B225" s="236"/>
      <c r="C225" s="237"/>
      <c r="D225" s="233" t="s">
        <v>195</v>
      </c>
      <c r="E225" s="238" t="s">
        <v>21</v>
      </c>
      <c r="F225" s="239" t="s">
        <v>374</v>
      </c>
      <c r="G225" s="237"/>
      <c r="H225" s="240">
        <v>20</v>
      </c>
      <c r="I225" s="241"/>
      <c r="J225" s="237"/>
      <c r="K225" s="237"/>
      <c r="L225" s="242"/>
      <c r="M225" s="243"/>
      <c r="N225" s="244"/>
      <c r="O225" s="244"/>
      <c r="P225" s="244"/>
      <c r="Q225" s="244"/>
      <c r="R225" s="244"/>
      <c r="S225" s="244"/>
      <c r="T225" s="245"/>
      <c r="AT225" s="246" t="s">
        <v>195</v>
      </c>
      <c r="AU225" s="246" t="s">
        <v>84</v>
      </c>
      <c r="AV225" s="11" t="s">
        <v>84</v>
      </c>
      <c r="AW225" s="11" t="s">
        <v>39</v>
      </c>
      <c r="AX225" s="11" t="s">
        <v>75</v>
      </c>
      <c r="AY225" s="246" t="s">
        <v>183</v>
      </c>
    </row>
    <row r="226" s="12" customFormat="1">
      <c r="B226" s="247"/>
      <c r="C226" s="248"/>
      <c r="D226" s="233" t="s">
        <v>195</v>
      </c>
      <c r="E226" s="249" t="s">
        <v>21</v>
      </c>
      <c r="F226" s="250" t="s">
        <v>199</v>
      </c>
      <c r="G226" s="248"/>
      <c r="H226" s="251">
        <v>50.5</v>
      </c>
      <c r="I226" s="252"/>
      <c r="J226" s="248"/>
      <c r="K226" s="248"/>
      <c r="L226" s="253"/>
      <c r="M226" s="254"/>
      <c r="N226" s="255"/>
      <c r="O226" s="255"/>
      <c r="P226" s="255"/>
      <c r="Q226" s="255"/>
      <c r="R226" s="255"/>
      <c r="S226" s="255"/>
      <c r="T226" s="256"/>
      <c r="AT226" s="257" t="s">
        <v>195</v>
      </c>
      <c r="AU226" s="257" t="s">
        <v>84</v>
      </c>
      <c r="AV226" s="12" t="s">
        <v>189</v>
      </c>
      <c r="AW226" s="12" t="s">
        <v>39</v>
      </c>
      <c r="AX226" s="12" t="s">
        <v>16</v>
      </c>
      <c r="AY226" s="257" t="s">
        <v>183</v>
      </c>
    </row>
    <row r="227" s="1" customFormat="1" ht="25.5" customHeight="1">
      <c r="B227" s="45"/>
      <c r="C227" s="221" t="s">
        <v>375</v>
      </c>
      <c r="D227" s="221" t="s">
        <v>185</v>
      </c>
      <c r="E227" s="222" t="s">
        <v>376</v>
      </c>
      <c r="F227" s="223" t="s">
        <v>377</v>
      </c>
      <c r="G227" s="224" t="s">
        <v>106</v>
      </c>
      <c r="H227" s="225">
        <v>2341</v>
      </c>
      <c r="I227" s="226"/>
      <c r="J227" s="227">
        <f>ROUND(I227*H227,2)</f>
        <v>0</v>
      </c>
      <c r="K227" s="223" t="s">
        <v>188</v>
      </c>
      <c r="L227" s="71"/>
      <c r="M227" s="228" t="s">
        <v>21</v>
      </c>
      <c r="N227" s="229" t="s">
        <v>46</v>
      </c>
      <c r="O227" s="46"/>
      <c r="P227" s="230">
        <f>O227*H227</f>
        <v>0</v>
      </c>
      <c r="Q227" s="230">
        <v>0</v>
      </c>
      <c r="R227" s="230">
        <f>Q227*H227</f>
        <v>0</v>
      </c>
      <c r="S227" s="230">
        <v>0</v>
      </c>
      <c r="T227" s="231">
        <f>S227*H227</f>
        <v>0</v>
      </c>
      <c r="AR227" s="23" t="s">
        <v>189</v>
      </c>
      <c r="AT227" s="23" t="s">
        <v>185</v>
      </c>
      <c r="AU227" s="23" t="s">
        <v>84</v>
      </c>
      <c r="AY227" s="23" t="s">
        <v>183</v>
      </c>
      <c r="BE227" s="232">
        <f>IF(N227="základní",J227,0)</f>
        <v>0</v>
      </c>
      <c r="BF227" s="232">
        <f>IF(N227="snížená",J227,0)</f>
        <v>0</v>
      </c>
      <c r="BG227" s="232">
        <f>IF(N227="zákl. přenesená",J227,0)</f>
        <v>0</v>
      </c>
      <c r="BH227" s="232">
        <f>IF(N227="sníž. přenesená",J227,0)</f>
        <v>0</v>
      </c>
      <c r="BI227" s="232">
        <f>IF(N227="nulová",J227,0)</f>
        <v>0</v>
      </c>
      <c r="BJ227" s="23" t="s">
        <v>16</v>
      </c>
      <c r="BK227" s="232">
        <f>ROUND(I227*H227,2)</f>
        <v>0</v>
      </c>
      <c r="BL227" s="23" t="s">
        <v>189</v>
      </c>
      <c r="BM227" s="23" t="s">
        <v>378</v>
      </c>
    </row>
    <row r="228" s="1" customFormat="1">
      <c r="B228" s="45"/>
      <c r="C228" s="73"/>
      <c r="D228" s="233" t="s">
        <v>191</v>
      </c>
      <c r="E228" s="73"/>
      <c r="F228" s="234" t="s">
        <v>379</v>
      </c>
      <c r="G228" s="73"/>
      <c r="H228" s="73"/>
      <c r="I228" s="191"/>
      <c r="J228" s="73"/>
      <c r="K228" s="73"/>
      <c r="L228" s="71"/>
      <c r="M228" s="235"/>
      <c r="N228" s="46"/>
      <c r="O228" s="46"/>
      <c r="P228" s="46"/>
      <c r="Q228" s="46"/>
      <c r="R228" s="46"/>
      <c r="S228" s="46"/>
      <c r="T228" s="94"/>
      <c r="AT228" s="23" t="s">
        <v>191</v>
      </c>
      <c r="AU228" s="23" t="s">
        <v>84</v>
      </c>
    </row>
    <row r="229" s="11" customFormat="1">
      <c r="B229" s="236"/>
      <c r="C229" s="237"/>
      <c r="D229" s="233" t="s">
        <v>195</v>
      </c>
      <c r="E229" s="238" t="s">
        <v>21</v>
      </c>
      <c r="F229" s="239" t="s">
        <v>361</v>
      </c>
      <c r="G229" s="237"/>
      <c r="H229" s="240">
        <v>507</v>
      </c>
      <c r="I229" s="241"/>
      <c r="J229" s="237"/>
      <c r="K229" s="237"/>
      <c r="L229" s="242"/>
      <c r="M229" s="243"/>
      <c r="N229" s="244"/>
      <c r="O229" s="244"/>
      <c r="P229" s="244"/>
      <c r="Q229" s="244"/>
      <c r="R229" s="244"/>
      <c r="S229" s="244"/>
      <c r="T229" s="245"/>
      <c r="AT229" s="246" t="s">
        <v>195</v>
      </c>
      <c r="AU229" s="246" t="s">
        <v>84</v>
      </c>
      <c r="AV229" s="11" t="s">
        <v>84</v>
      </c>
      <c r="AW229" s="11" t="s">
        <v>39</v>
      </c>
      <c r="AX229" s="11" t="s">
        <v>75</v>
      </c>
      <c r="AY229" s="246" t="s">
        <v>183</v>
      </c>
    </row>
    <row r="230" s="11" customFormat="1">
      <c r="B230" s="236"/>
      <c r="C230" s="237"/>
      <c r="D230" s="233" t="s">
        <v>195</v>
      </c>
      <c r="E230" s="238" t="s">
        <v>21</v>
      </c>
      <c r="F230" s="239" t="s">
        <v>367</v>
      </c>
      <c r="G230" s="237"/>
      <c r="H230" s="240">
        <v>443</v>
      </c>
      <c r="I230" s="241"/>
      <c r="J230" s="237"/>
      <c r="K230" s="237"/>
      <c r="L230" s="242"/>
      <c r="M230" s="243"/>
      <c r="N230" s="244"/>
      <c r="O230" s="244"/>
      <c r="P230" s="244"/>
      <c r="Q230" s="244"/>
      <c r="R230" s="244"/>
      <c r="S230" s="244"/>
      <c r="T230" s="245"/>
      <c r="AT230" s="246" t="s">
        <v>195</v>
      </c>
      <c r="AU230" s="246" t="s">
        <v>84</v>
      </c>
      <c r="AV230" s="11" t="s">
        <v>84</v>
      </c>
      <c r="AW230" s="11" t="s">
        <v>39</v>
      </c>
      <c r="AX230" s="11" t="s">
        <v>75</v>
      </c>
      <c r="AY230" s="246" t="s">
        <v>183</v>
      </c>
    </row>
    <row r="231" s="11" customFormat="1">
      <c r="B231" s="236"/>
      <c r="C231" s="237"/>
      <c r="D231" s="233" t="s">
        <v>195</v>
      </c>
      <c r="E231" s="238" t="s">
        <v>21</v>
      </c>
      <c r="F231" s="239" t="s">
        <v>362</v>
      </c>
      <c r="G231" s="237"/>
      <c r="H231" s="240">
        <v>343</v>
      </c>
      <c r="I231" s="241"/>
      <c r="J231" s="237"/>
      <c r="K231" s="237"/>
      <c r="L231" s="242"/>
      <c r="M231" s="243"/>
      <c r="N231" s="244"/>
      <c r="O231" s="244"/>
      <c r="P231" s="244"/>
      <c r="Q231" s="244"/>
      <c r="R231" s="244"/>
      <c r="S231" s="244"/>
      <c r="T231" s="245"/>
      <c r="AT231" s="246" t="s">
        <v>195</v>
      </c>
      <c r="AU231" s="246" t="s">
        <v>84</v>
      </c>
      <c r="AV231" s="11" t="s">
        <v>84</v>
      </c>
      <c r="AW231" s="11" t="s">
        <v>39</v>
      </c>
      <c r="AX231" s="11" t="s">
        <v>75</v>
      </c>
      <c r="AY231" s="246" t="s">
        <v>183</v>
      </c>
    </row>
    <row r="232" s="11" customFormat="1">
      <c r="B232" s="236"/>
      <c r="C232" s="237"/>
      <c r="D232" s="233" t="s">
        <v>195</v>
      </c>
      <c r="E232" s="238" t="s">
        <v>21</v>
      </c>
      <c r="F232" s="239" t="s">
        <v>355</v>
      </c>
      <c r="G232" s="237"/>
      <c r="H232" s="240">
        <v>950</v>
      </c>
      <c r="I232" s="241"/>
      <c r="J232" s="237"/>
      <c r="K232" s="237"/>
      <c r="L232" s="242"/>
      <c r="M232" s="243"/>
      <c r="N232" s="244"/>
      <c r="O232" s="244"/>
      <c r="P232" s="244"/>
      <c r="Q232" s="244"/>
      <c r="R232" s="244"/>
      <c r="S232" s="244"/>
      <c r="T232" s="245"/>
      <c r="AT232" s="246" t="s">
        <v>195</v>
      </c>
      <c r="AU232" s="246" t="s">
        <v>84</v>
      </c>
      <c r="AV232" s="11" t="s">
        <v>84</v>
      </c>
      <c r="AW232" s="11" t="s">
        <v>39</v>
      </c>
      <c r="AX232" s="11" t="s">
        <v>75</v>
      </c>
      <c r="AY232" s="246" t="s">
        <v>183</v>
      </c>
    </row>
    <row r="233" s="11" customFormat="1">
      <c r="B233" s="236"/>
      <c r="C233" s="237"/>
      <c r="D233" s="233" t="s">
        <v>195</v>
      </c>
      <c r="E233" s="238" t="s">
        <v>21</v>
      </c>
      <c r="F233" s="239" t="s">
        <v>356</v>
      </c>
      <c r="G233" s="237"/>
      <c r="H233" s="240">
        <v>98</v>
      </c>
      <c r="I233" s="241"/>
      <c r="J233" s="237"/>
      <c r="K233" s="237"/>
      <c r="L233" s="242"/>
      <c r="M233" s="243"/>
      <c r="N233" s="244"/>
      <c r="O233" s="244"/>
      <c r="P233" s="244"/>
      <c r="Q233" s="244"/>
      <c r="R233" s="244"/>
      <c r="S233" s="244"/>
      <c r="T233" s="245"/>
      <c r="AT233" s="246" t="s">
        <v>195</v>
      </c>
      <c r="AU233" s="246" t="s">
        <v>84</v>
      </c>
      <c r="AV233" s="11" t="s">
        <v>84</v>
      </c>
      <c r="AW233" s="11" t="s">
        <v>39</v>
      </c>
      <c r="AX233" s="11" t="s">
        <v>75</v>
      </c>
      <c r="AY233" s="246" t="s">
        <v>183</v>
      </c>
    </row>
    <row r="234" s="12" customFormat="1">
      <c r="B234" s="247"/>
      <c r="C234" s="248"/>
      <c r="D234" s="233" t="s">
        <v>195</v>
      </c>
      <c r="E234" s="249" t="s">
        <v>21</v>
      </c>
      <c r="F234" s="250" t="s">
        <v>199</v>
      </c>
      <c r="G234" s="248"/>
      <c r="H234" s="251">
        <v>2341</v>
      </c>
      <c r="I234" s="252"/>
      <c r="J234" s="248"/>
      <c r="K234" s="248"/>
      <c r="L234" s="253"/>
      <c r="M234" s="254"/>
      <c r="N234" s="255"/>
      <c r="O234" s="255"/>
      <c r="P234" s="255"/>
      <c r="Q234" s="255"/>
      <c r="R234" s="255"/>
      <c r="S234" s="255"/>
      <c r="T234" s="256"/>
      <c r="AT234" s="257" t="s">
        <v>195</v>
      </c>
      <c r="AU234" s="257" t="s">
        <v>84</v>
      </c>
      <c r="AV234" s="12" t="s">
        <v>189</v>
      </c>
      <c r="AW234" s="12" t="s">
        <v>39</v>
      </c>
      <c r="AX234" s="12" t="s">
        <v>16</v>
      </c>
      <c r="AY234" s="257" t="s">
        <v>183</v>
      </c>
    </row>
    <row r="235" s="1" customFormat="1" ht="25.5" customHeight="1">
      <c r="B235" s="45"/>
      <c r="C235" s="221" t="s">
        <v>380</v>
      </c>
      <c r="D235" s="221" t="s">
        <v>185</v>
      </c>
      <c r="E235" s="222" t="s">
        <v>381</v>
      </c>
      <c r="F235" s="223" t="s">
        <v>382</v>
      </c>
      <c r="G235" s="224" t="s">
        <v>98</v>
      </c>
      <c r="H235" s="225">
        <v>50.5</v>
      </c>
      <c r="I235" s="226"/>
      <c r="J235" s="227">
        <f>ROUND(I235*H235,2)</f>
        <v>0</v>
      </c>
      <c r="K235" s="223" t="s">
        <v>188</v>
      </c>
      <c r="L235" s="71"/>
      <c r="M235" s="228" t="s">
        <v>21</v>
      </c>
      <c r="N235" s="229" t="s">
        <v>46</v>
      </c>
      <c r="O235" s="46"/>
      <c r="P235" s="230">
        <f>O235*H235</f>
        <v>0</v>
      </c>
      <c r="Q235" s="230">
        <v>1.0000000000000001E-05</v>
      </c>
      <c r="R235" s="230">
        <f>Q235*H235</f>
        <v>0.00050500000000000002</v>
      </c>
      <c r="S235" s="230">
        <v>0</v>
      </c>
      <c r="T235" s="231">
        <f>S235*H235</f>
        <v>0</v>
      </c>
      <c r="AR235" s="23" t="s">
        <v>189</v>
      </c>
      <c r="AT235" s="23" t="s">
        <v>185</v>
      </c>
      <c r="AU235" s="23" t="s">
        <v>84</v>
      </c>
      <c r="AY235" s="23" t="s">
        <v>183</v>
      </c>
      <c r="BE235" s="232">
        <f>IF(N235="základní",J235,0)</f>
        <v>0</v>
      </c>
      <c r="BF235" s="232">
        <f>IF(N235="snížená",J235,0)</f>
        <v>0</v>
      </c>
      <c r="BG235" s="232">
        <f>IF(N235="zákl. přenesená",J235,0)</f>
        <v>0</v>
      </c>
      <c r="BH235" s="232">
        <f>IF(N235="sníž. přenesená",J235,0)</f>
        <v>0</v>
      </c>
      <c r="BI235" s="232">
        <f>IF(N235="nulová",J235,0)</f>
        <v>0</v>
      </c>
      <c r="BJ235" s="23" t="s">
        <v>16</v>
      </c>
      <c r="BK235" s="232">
        <f>ROUND(I235*H235,2)</f>
        <v>0</v>
      </c>
      <c r="BL235" s="23" t="s">
        <v>189</v>
      </c>
      <c r="BM235" s="23" t="s">
        <v>383</v>
      </c>
    </row>
    <row r="236" s="1" customFormat="1">
      <c r="B236" s="45"/>
      <c r="C236" s="73"/>
      <c r="D236" s="233" t="s">
        <v>191</v>
      </c>
      <c r="E236" s="73"/>
      <c r="F236" s="234" t="s">
        <v>379</v>
      </c>
      <c r="G236" s="73"/>
      <c r="H236" s="73"/>
      <c r="I236" s="191"/>
      <c r="J236" s="73"/>
      <c r="K236" s="73"/>
      <c r="L236" s="71"/>
      <c r="M236" s="235"/>
      <c r="N236" s="46"/>
      <c r="O236" s="46"/>
      <c r="P236" s="46"/>
      <c r="Q236" s="46"/>
      <c r="R236" s="46"/>
      <c r="S236" s="46"/>
      <c r="T236" s="94"/>
      <c r="AT236" s="23" t="s">
        <v>191</v>
      </c>
      <c r="AU236" s="23" t="s">
        <v>84</v>
      </c>
    </row>
    <row r="237" s="11" customFormat="1">
      <c r="B237" s="236"/>
      <c r="C237" s="237"/>
      <c r="D237" s="233" t="s">
        <v>195</v>
      </c>
      <c r="E237" s="238" t="s">
        <v>21</v>
      </c>
      <c r="F237" s="239" t="s">
        <v>372</v>
      </c>
      <c r="G237" s="237"/>
      <c r="H237" s="240">
        <v>17</v>
      </c>
      <c r="I237" s="241"/>
      <c r="J237" s="237"/>
      <c r="K237" s="237"/>
      <c r="L237" s="242"/>
      <c r="M237" s="243"/>
      <c r="N237" s="244"/>
      <c r="O237" s="244"/>
      <c r="P237" s="244"/>
      <c r="Q237" s="244"/>
      <c r="R237" s="244"/>
      <c r="S237" s="244"/>
      <c r="T237" s="245"/>
      <c r="AT237" s="246" t="s">
        <v>195</v>
      </c>
      <c r="AU237" s="246" t="s">
        <v>84</v>
      </c>
      <c r="AV237" s="11" t="s">
        <v>84</v>
      </c>
      <c r="AW237" s="11" t="s">
        <v>39</v>
      </c>
      <c r="AX237" s="11" t="s">
        <v>75</v>
      </c>
      <c r="AY237" s="246" t="s">
        <v>183</v>
      </c>
    </row>
    <row r="238" s="11" customFormat="1">
      <c r="B238" s="236"/>
      <c r="C238" s="237"/>
      <c r="D238" s="233" t="s">
        <v>195</v>
      </c>
      <c r="E238" s="238" t="s">
        <v>21</v>
      </c>
      <c r="F238" s="239" t="s">
        <v>373</v>
      </c>
      <c r="G238" s="237"/>
      <c r="H238" s="240">
        <v>13.5</v>
      </c>
      <c r="I238" s="241"/>
      <c r="J238" s="237"/>
      <c r="K238" s="237"/>
      <c r="L238" s="242"/>
      <c r="M238" s="243"/>
      <c r="N238" s="244"/>
      <c r="O238" s="244"/>
      <c r="P238" s="244"/>
      <c r="Q238" s="244"/>
      <c r="R238" s="244"/>
      <c r="S238" s="244"/>
      <c r="T238" s="245"/>
      <c r="AT238" s="246" t="s">
        <v>195</v>
      </c>
      <c r="AU238" s="246" t="s">
        <v>84</v>
      </c>
      <c r="AV238" s="11" t="s">
        <v>84</v>
      </c>
      <c r="AW238" s="11" t="s">
        <v>39</v>
      </c>
      <c r="AX238" s="11" t="s">
        <v>75</v>
      </c>
      <c r="AY238" s="246" t="s">
        <v>183</v>
      </c>
    </row>
    <row r="239" s="11" customFormat="1">
      <c r="B239" s="236"/>
      <c r="C239" s="237"/>
      <c r="D239" s="233" t="s">
        <v>195</v>
      </c>
      <c r="E239" s="238" t="s">
        <v>21</v>
      </c>
      <c r="F239" s="239" t="s">
        <v>374</v>
      </c>
      <c r="G239" s="237"/>
      <c r="H239" s="240">
        <v>20</v>
      </c>
      <c r="I239" s="241"/>
      <c r="J239" s="237"/>
      <c r="K239" s="237"/>
      <c r="L239" s="242"/>
      <c r="M239" s="243"/>
      <c r="N239" s="244"/>
      <c r="O239" s="244"/>
      <c r="P239" s="244"/>
      <c r="Q239" s="244"/>
      <c r="R239" s="244"/>
      <c r="S239" s="244"/>
      <c r="T239" s="245"/>
      <c r="AT239" s="246" t="s">
        <v>195</v>
      </c>
      <c r="AU239" s="246" t="s">
        <v>84</v>
      </c>
      <c r="AV239" s="11" t="s">
        <v>84</v>
      </c>
      <c r="AW239" s="11" t="s">
        <v>39</v>
      </c>
      <c r="AX239" s="11" t="s">
        <v>75</v>
      </c>
      <c r="AY239" s="246" t="s">
        <v>183</v>
      </c>
    </row>
    <row r="240" s="12" customFormat="1">
      <c r="B240" s="247"/>
      <c r="C240" s="248"/>
      <c r="D240" s="233" t="s">
        <v>195</v>
      </c>
      <c r="E240" s="249" t="s">
        <v>21</v>
      </c>
      <c r="F240" s="250" t="s">
        <v>199</v>
      </c>
      <c r="G240" s="248"/>
      <c r="H240" s="251">
        <v>50.5</v>
      </c>
      <c r="I240" s="252"/>
      <c r="J240" s="248"/>
      <c r="K240" s="248"/>
      <c r="L240" s="253"/>
      <c r="M240" s="254"/>
      <c r="N240" s="255"/>
      <c r="O240" s="255"/>
      <c r="P240" s="255"/>
      <c r="Q240" s="255"/>
      <c r="R240" s="255"/>
      <c r="S240" s="255"/>
      <c r="T240" s="256"/>
      <c r="AT240" s="257" t="s">
        <v>195</v>
      </c>
      <c r="AU240" s="257" t="s">
        <v>84</v>
      </c>
      <c r="AV240" s="12" t="s">
        <v>189</v>
      </c>
      <c r="AW240" s="12" t="s">
        <v>39</v>
      </c>
      <c r="AX240" s="12" t="s">
        <v>16</v>
      </c>
      <c r="AY240" s="257" t="s">
        <v>183</v>
      </c>
    </row>
    <row r="241" s="1" customFormat="1" ht="38.25" customHeight="1">
      <c r="B241" s="45"/>
      <c r="C241" s="221" t="s">
        <v>384</v>
      </c>
      <c r="D241" s="221" t="s">
        <v>185</v>
      </c>
      <c r="E241" s="222" t="s">
        <v>385</v>
      </c>
      <c r="F241" s="223" t="s">
        <v>386</v>
      </c>
      <c r="G241" s="224" t="s">
        <v>106</v>
      </c>
      <c r="H241" s="225">
        <v>212</v>
      </c>
      <c r="I241" s="226"/>
      <c r="J241" s="227">
        <f>ROUND(I241*H241,2)</f>
        <v>0</v>
      </c>
      <c r="K241" s="223" t="s">
        <v>188</v>
      </c>
      <c r="L241" s="71"/>
      <c r="M241" s="228" t="s">
        <v>21</v>
      </c>
      <c r="N241" s="229" t="s">
        <v>46</v>
      </c>
      <c r="O241" s="46"/>
      <c r="P241" s="230">
        <f>O241*H241</f>
        <v>0</v>
      </c>
      <c r="Q241" s="230">
        <v>0.15540000000000001</v>
      </c>
      <c r="R241" s="230">
        <f>Q241*H241</f>
        <v>32.944800000000001</v>
      </c>
      <c r="S241" s="230">
        <v>0</v>
      </c>
      <c r="T241" s="231">
        <f>S241*H241</f>
        <v>0</v>
      </c>
      <c r="AR241" s="23" t="s">
        <v>189</v>
      </c>
      <c r="AT241" s="23" t="s">
        <v>185</v>
      </c>
      <c r="AU241" s="23" t="s">
        <v>84</v>
      </c>
      <c r="AY241" s="23" t="s">
        <v>183</v>
      </c>
      <c r="BE241" s="232">
        <f>IF(N241="základní",J241,0)</f>
        <v>0</v>
      </c>
      <c r="BF241" s="232">
        <f>IF(N241="snížená",J241,0)</f>
        <v>0</v>
      </c>
      <c r="BG241" s="232">
        <f>IF(N241="zákl. přenesená",J241,0)</f>
        <v>0</v>
      </c>
      <c r="BH241" s="232">
        <f>IF(N241="sníž. přenesená",J241,0)</f>
        <v>0</v>
      </c>
      <c r="BI241" s="232">
        <f>IF(N241="nulová",J241,0)</f>
        <v>0</v>
      </c>
      <c r="BJ241" s="23" t="s">
        <v>16</v>
      </c>
      <c r="BK241" s="232">
        <f>ROUND(I241*H241,2)</f>
        <v>0</v>
      </c>
      <c r="BL241" s="23" t="s">
        <v>189</v>
      </c>
      <c r="BM241" s="23" t="s">
        <v>387</v>
      </c>
    </row>
    <row r="242" s="1" customFormat="1">
      <c r="B242" s="45"/>
      <c r="C242" s="73"/>
      <c r="D242" s="233" t="s">
        <v>191</v>
      </c>
      <c r="E242" s="73"/>
      <c r="F242" s="234" t="s">
        <v>388</v>
      </c>
      <c r="G242" s="73"/>
      <c r="H242" s="73"/>
      <c r="I242" s="191"/>
      <c r="J242" s="73"/>
      <c r="K242" s="73"/>
      <c r="L242" s="71"/>
      <c r="M242" s="235"/>
      <c r="N242" s="46"/>
      <c r="O242" s="46"/>
      <c r="P242" s="46"/>
      <c r="Q242" s="46"/>
      <c r="R242" s="46"/>
      <c r="S242" s="46"/>
      <c r="T242" s="94"/>
      <c r="AT242" s="23" t="s">
        <v>191</v>
      </c>
      <c r="AU242" s="23" t="s">
        <v>84</v>
      </c>
    </row>
    <row r="243" s="11" customFormat="1">
      <c r="B243" s="236"/>
      <c r="C243" s="237"/>
      <c r="D243" s="233" t="s">
        <v>195</v>
      </c>
      <c r="E243" s="238" t="s">
        <v>21</v>
      </c>
      <c r="F243" s="239" t="s">
        <v>152</v>
      </c>
      <c r="G243" s="237"/>
      <c r="H243" s="240">
        <v>212</v>
      </c>
      <c r="I243" s="241"/>
      <c r="J243" s="237"/>
      <c r="K243" s="237"/>
      <c r="L243" s="242"/>
      <c r="M243" s="243"/>
      <c r="N243" s="244"/>
      <c r="O243" s="244"/>
      <c r="P243" s="244"/>
      <c r="Q243" s="244"/>
      <c r="R243" s="244"/>
      <c r="S243" s="244"/>
      <c r="T243" s="245"/>
      <c r="AT243" s="246" t="s">
        <v>195</v>
      </c>
      <c r="AU243" s="246" t="s">
        <v>84</v>
      </c>
      <c r="AV243" s="11" t="s">
        <v>84</v>
      </c>
      <c r="AW243" s="11" t="s">
        <v>39</v>
      </c>
      <c r="AX243" s="11" t="s">
        <v>75</v>
      </c>
      <c r="AY243" s="246" t="s">
        <v>183</v>
      </c>
    </row>
    <row r="244" s="12" customFormat="1">
      <c r="B244" s="247"/>
      <c r="C244" s="248"/>
      <c r="D244" s="233" t="s">
        <v>195</v>
      </c>
      <c r="E244" s="249" t="s">
        <v>21</v>
      </c>
      <c r="F244" s="250" t="s">
        <v>199</v>
      </c>
      <c r="G244" s="248"/>
      <c r="H244" s="251">
        <v>212</v>
      </c>
      <c r="I244" s="252"/>
      <c r="J244" s="248"/>
      <c r="K244" s="248"/>
      <c r="L244" s="253"/>
      <c r="M244" s="254"/>
      <c r="N244" s="255"/>
      <c r="O244" s="255"/>
      <c r="P244" s="255"/>
      <c r="Q244" s="255"/>
      <c r="R244" s="255"/>
      <c r="S244" s="255"/>
      <c r="T244" s="256"/>
      <c r="AT244" s="257" t="s">
        <v>195</v>
      </c>
      <c r="AU244" s="257" t="s">
        <v>84</v>
      </c>
      <c r="AV244" s="12" t="s">
        <v>189</v>
      </c>
      <c r="AW244" s="12" t="s">
        <v>39</v>
      </c>
      <c r="AX244" s="12" t="s">
        <v>16</v>
      </c>
      <c r="AY244" s="257" t="s">
        <v>183</v>
      </c>
    </row>
    <row r="245" s="1" customFormat="1" ht="16.5" customHeight="1">
      <c r="B245" s="45"/>
      <c r="C245" s="268" t="s">
        <v>389</v>
      </c>
      <c r="D245" s="268" t="s">
        <v>390</v>
      </c>
      <c r="E245" s="269" t="s">
        <v>391</v>
      </c>
      <c r="F245" s="270" t="s">
        <v>392</v>
      </c>
      <c r="G245" s="271" t="s">
        <v>106</v>
      </c>
      <c r="H245" s="272">
        <v>212</v>
      </c>
      <c r="I245" s="273"/>
      <c r="J245" s="274">
        <f>ROUND(I245*H245,2)</f>
        <v>0</v>
      </c>
      <c r="K245" s="270" t="s">
        <v>21</v>
      </c>
      <c r="L245" s="275"/>
      <c r="M245" s="276" t="s">
        <v>21</v>
      </c>
      <c r="N245" s="277" t="s">
        <v>46</v>
      </c>
      <c r="O245" s="46"/>
      <c r="P245" s="230">
        <f>O245*H245</f>
        <v>0</v>
      </c>
      <c r="Q245" s="230">
        <v>0.081000000000000003</v>
      </c>
      <c r="R245" s="230">
        <f>Q245*H245</f>
        <v>17.172000000000001</v>
      </c>
      <c r="S245" s="230">
        <v>0</v>
      </c>
      <c r="T245" s="231">
        <f>S245*H245</f>
        <v>0</v>
      </c>
      <c r="AR245" s="23" t="s">
        <v>238</v>
      </c>
      <c r="AT245" s="23" t="s">
        <v>390</v>
      </c>
      <c r="AU245" s="23" t="s">
        <v>84</v>
      </c>
      <c r="AY245" s="23" t="s">
        <v>183</v>
      </c>
      <c r="BE245" s="232">
        <f>IF(N245="základní",J245,0)</f>
        <v>0</v>
      </c>
      <c r="BF245" s="232">
        <f>IF(N245="snížená",J245,0)</f>
        <v>0</v>
      </c>
      <c r="BG245" s="232">
        <f>IF(N245="zákl. přenesená",J245,0)</f>
        <v>0</v>
      </c>
      <c r="BH245" s="232">
        <f>IF(N245="sníž. přenesená",J245,0)</f>
        <v>0</v>
      </c>
      <c r="BI245" s="232">
        <f>IF(N245="nulová",J245,0)</f>
        <v>0</v>
      </c>
      <c r="BJ245" s="23" t="s">
        <v>16</v>
      </c>
      <c r="BK245" s="232">
        <f>ROUND(I245*H245,2)</f>
        <v>0</v>
      </c>
      <c r="BL245" s="23" t="s">
        <v>189</v>
      </c>
      <c r="BM245" s="23" t="s">
        <v>393</v>
      </c>
    </row>
    <row r="246" s="1" customFormat="1" ht="25.5" customHeight="1">
      <c r="B246" s="45"/>
      <c r="C246" s="221" t="s">
        <v>394</v>
      </c>
      <c r="D246" s="221" t="s">
        <v>185</v>
      </c>
      <c r="E246" s="222" t="s">
        <v>395</v>
      </c>
      <c r="F246" s="223" t="s">
        <v>396</v>
      </c>
      <c r="G246" s="224" t="s">
        <v>141</v>
      </c>
      <c r="H246" s="225">
        <v>19.079999999999998</v>
      </c>
      <c r="I246" s="226"/>
      <c r="J246" s="227">
        <f>ROUND(I246*H246,2)</f>
        <v>0</v>
      </c>
      <c r="K246" s="223" t="s">
        <v>188</v>
      </c>
      <c r="L246" s="71"/>
      <c r="M246" s="228" t="s">
        <v>21</v>
      </c>
      <c r="N246" s="229" t="s">
        <v>46</v>
      </c>
      <c r="O246" s="46"/>
      <c r="P246" s="230">
        <f>O246*H246</f>
        <v>0</v>
      </c>
      <c r="Q246" s="230">
        <v>2.2563399999999998</v>
      </c>
      <c r="R246" s="230">
        <f>Q246*H246</f>
        <v>43.050967199999995</v>
      </c>
      <c r="S246" s="230">
        <v>0</v>
      </c>
      <c r="T246" s="231">
        <f>S246*H246</f>
        <v>0</v>
      </c>
      <c r="AR246" s="23" t="s">
        <v>189</v>
      </c>
      <c r="AT246" s="23" t="s">
        <v>185</v>
      </c>
      <c r="AU246" s="23" t="s">
        <v>84</v>
      </c>
      <c r="AY246" s="23" t="s">
        <v>183</v>
      </c>
      <c r="BE246" s="232">
        <f>IF(N246="základní",J246,0)</f>
        <v>0</v>
      </c>
      <c r="BF246" s="232">
        <f>IF(N246="snížená",J246,0)</f>
        <v>0</v>
      </c>
      <c r="BG246" s="232">
        <f>IF(N246="zákl. přenesená",J246,0)</f>
        <v>0</v>
      </c>
      <c r="BH246" s="232">
        <f>IF(N246="sníž. přenesená",J246,0)</f>
        <v>0</v>
      </c>
      <c r="BI246" s="232">
        <f>IF(N246="nulová",J246,0)</f>
        <v>0</v>
      </c>
      <c r="BJ246" s="23" t="s">
        <v>16</v>
      </c>
      <c r="BK246" s="232">
        <f>ROUND(I246*H246,2)</f>
        <v>0</v>
      </c>
      <c r="BL246" s="23" t="s">
        <v>189</v>
      </c>
      <c r="BM246" s="23" t="s">
        <v>397</v>
      </c>
    </row>
    <row r="247" s="11" customFormat="1">
      <c r="B247" s="236"/>
      <c r="C247" s="237"/>
      <c r="D247" s="233" t="s">
        <v>195</v>
      </c>
      <c r="E247" s="238" t="s">
        <v>21</v>
      </c>
      <c r="F247" s="239" t="s">
        <v>398</v>
      </c>
      <c r="G247" s="237"/>
      <c r="H247" s="240">
        <v>19.079999999999998</v>
      </c>
      <c r="I247" s="241"/>
      <c r="J247" s="237"/>
      <c r="K247" s="237"/>
      <c r="L247" s="242"/>
      <c r="M247" s="243"/>
      <c r="N247" s="244"/>
      <c r="O247" s="244"/>
      <c r="P247" s="244"/>
      <c r="Q247" s="244"/>
      <c r="R247" s="244"/>
      <c r="S247" s="244"/>
      <c r="T247" s="245"/>
      <c r="AT247" s="246" t="s">
        <v>195</v>
      </c>
      <c r="AU247" s="246" t="s">
        <v>84</v>
      </c>
      <c r="AV247" s="11" t="s">
        <v>84</v>
      </c>
      <c r="AW247" s="11" t="s">
        <v>39</v>
      </c>
      <c r="AX247" s="11" t="s">
        <v>75</v>
      </c>
      <c r="AY247" s="246" t="s">
        <v>183</v>
      </c>
    </row>
    <row r="248" s="12" customFormat="1">
      <c r="B248" s="247"/>
      <c r="C248" s="248"/>
      <c r="D248" s="233" t="s">
        <v>195</v>
      </c>
      <c r="E248" s="249" t="s">
        <v>21</v>
      </c>
      <c r="F248" s="250" t="s">
        <v>199</v>
      </c>
      <c r="G248" s="248"/>
      <c r="H248" s="251">
        <v>19.079999999999998</v>
      </c>
      <c r="I248" s="252"/>
      <c r="J248" s="248"/>
      <c r="K248" s="248"/>
      <c r="L248" s="253"/>
      <c r="M248" s="254"/>
      <c r="N248" s="255"/>
      <c r="O248" s="255"/>
      <c r="P248" s="255"/>
      <c r="Q248" s="255"/>
      <c r="R248" s="255"/>
      <c r="S248" s="255"/>
      <c r="T248" s="256"/>
      <c r="AT248" s="257" t="s">
        <v>195</v>
      </c>
      <c r="AU248" s="257" t="s">
        <v>84</v>
      </c>
      <c r="AV248" s="12" t="s">
        <v>189</v>
      </c>
      <c r="AW248" s="12" t="s">
        <v>39</v>
      </c>
      <c r="AX248" s="12" t="s">
        <v>16</v>
      </c>
      <c r="AY248" s="257" t="s">
        <v>183</v>
      </c>
    </row>
    <row r="249" s="1" customFormat="1" ht="25.5" customHeight="1">
      <c r="B249" s="45"/>
      <c r="C249" s="221" t="s">
        <v>399</v>
      </c>
      <c r="D249" s="221" t="s">
        <v>185</v>
      </c>
      <c r="E249" s="222" t="s">
        <v>400</v>
      </c>
      <c r="F249" s="223" t="s">
        <v>401</v>
      </c>
      <c r="G249" s="224" t="s">
        <v>106</v>
      </c>
      <c r="H249" s="225">
        <v>536.89999999999998</v>
      </c>
      <c r="I249" s="226"/>
      <c r="J249" s="227">
        <f>ROUND(I249*H249,2)</f>
        <v>0</v>
      </c>
      <c r="K249" s="223" t="s">
        <v>188</v>
      </c>
      <c r="L249" s="71"/>
      <c r="M249" s="228" t="s">
        <v>21</v>
      </c>
      <c r="N249" s="229" t="s">
        <v>46</v>
      </c>
      <c r="O249" s="46"/>
      <c r="P249" s="230">
        <f>O249*H249</f>
        <v>0</v>
      </c>
      <c r="Q249" s="230">
        <v>0</v>
      </c>
      <c r="R249" s="230">
        <f>Q249*H249</f>
        <v>0</v>
      </c>
      <c r="S249" s="230">
        <v>0</v>
      </c>
      <c r="T249" s="231">
        <f>S249*H249</f>
        <v>0</v>
      </c>
      <c r="AR249" s="23" t="s">
        <v>189</v>
      </c>
      <c r="AT249" s="23" t="s">
        <v>185</v>
      </c>
      <c r="AU249" s="23" t="s">
        <v>84</v>
      </c>
      <c r="AY249" s="23" t="s">
        <v>183</v>
      </c>
      <c r="BE249" s="232">
        <f>IF(N249="základní",J249,0)</f>
        <v>0</v>
      </c>
      <c r="BF249" s="232">
        <f>IF(N249="snížená",J249,0)</f>
        <v>0</v>
      </c>
      <c r="BG249" s="232">
        <f>IF(N249="zákl. přenesená",J249,0)</f>
        <v>0</v>
      </c>
      <c r="BH249" s="232">
        <f>IF(N249="sníž. přenesená",J249,0)</f>
        <v>0</v>
      </c>
      <c r="BI249" s="232">
        <f>IF(N249="nulová",J249,0)</f>
        <v>0</v>
      </c>
      <c r="BJ249" s="23" t="s">
        <v>16</v>
      </c>
      <c r="BK249" s="232">
        <f>ROUND(I249*H249,2)</f>
        <v>0</v>
      </c>
      <c r="BL249" s="23" t="s">
        <v>189</v>
      </c>
      <c r="BM249" s="23" t="s">
        <v>402</v>
      </c>
    </row>
    <row r="250" s="1" customFormat="1">
      <c r="B250" s="45"/>
      <c r="C250" s="73"/>
      <c r="D250" s="233" t="s">
        <v>191</v>
      </c>
      <c r="E250" s="73"/>
      <c r="F250" s="234" t="s">
        <v>403</v>
      </c>
      <c r="G250" s="73"/>
      <c r="H250" s="73"/>
      <c r="I250" s="191"/>
      <c r="J250" s="73"/>
      <c r="K250" s="73"/>
      <c r="L250" s="71"/>
      <c r="M250" s="235"/>
      <c r="N250" s="46"/>
      <c r="O250" s="46"/>
      <c r="P250" s="46"/>
      <c r="Q250" s="46"/>
      <c r="R250" s="46"/>
      <c r="S250" s="46"/>
      <c r="T250" s="94"/>
      <c r="AT250" s="23" t="s">
        <v>191</v>
      </c>
      <c r="AU250" s="23" t="s">
        <v>84</v>
      </c>
    </row>
    <row r="251" s="13" customFormat="1">
      <c r="B251" s="258"/>
      <c r="C251" s="259"/>
      <c r="D251" s="233" t="s">
        <v>195</v>
      </c>
      <c r="E251" s="260" t="s">
        <v>21</v>
      </c>
      <c r="F251" s="261" t="s">
        <v>404</v>
      </c>
      <c r="G251" s="259"/>
      <c r="H251" s="260" t="s">
        <v>21</v>
      </c>
      <c r="I251" s="262"/>
      <c r="J251" s="259"/>
      <c r="K251" s="259"/>
      <c r="L251" s="263"/>
      <c r="M251" s="264"/>
      <c r="N251" s="265"/>
      <c r="O251" s="265"/>
      <c r="P251" s="265"/>
      <c r="Q251" s="265"/>
      <c r="R251" s="265"/>
      <c r="S251" s="265"/>
      <c r="T251" s="266"/>
      <c r="AT251" s="267" t="s">
        <v>195</v>
      </c>
      <c r="AU251" s="267" t="s">
        <v>84</v>
      </c>
      <c r="AV251" s="13" t="s">
        <v>16</v>
      </c>
      <c r="AW251" s="13" t="s">
        <v>39</v>
      </c>
      <c r="AX251" s="13" t="s">
        <v>75</v>
      </c>
      <c r="AY251" s="267" t="s">
        <v>183</v>
      </c>
    </row>
    <row r="252" s="11" customFormat="1">
      <c r="B252" s="236"/>
      <c r="C252" s="237"/>
      <c r="D252" s="233" t="s">
        <v>195</v>
      </c>
      <c r="E252" s="238" t="s">
        <v>21</v>
      </c>
      <c r="F252" s="239" t="s">
        <v>405</v>
      </c>
      <c r="G252" s="237"/>
      <c r="H252" s="240">
        <v>356.30000000000001</v>
      </c>
      <c r="I252" s="241"/>
      <c r="J252" s="237"/>
      <c r="K252" s="237"/>
      <c r="L252" s="242"/>
      <c r="M252" s="243"/>
      <c r="N252" s="244"/>
      <c r="O252" s="244"/>
      <c r="P252" s="244"/>
      <c r="Q252" s="244"/>
      <c r="R252" s="244"/>
      <c r="S252" s="244"/>
      <c r="T252" s="245"/>
      <c r="AT252" s="246" t="s">
        <v>195</v>
      </c>
      <c r="AU252" s="246" t="s">
        <v>84</v>
      </c>
      <c r="AV252" s="11" t="s">
        <v>84</v>
      </c>
      <c r="AW252" s="11" t="s">
        <v>39</v>
      </c>
      <c r="AX252" s="11" t="s">
        <v>75</v>
      </c>
      <c r="AY252" s="246" t="s">
        <v>183</v>
      </c>
    </row>
    <row r="253" s="11" customFormat="1">
      <c r="B253" s="236"/>
      <c r="C253" s="237"/>
      <c r="D253" s="233" t="s">
        <v>195</v>
      </c>
      <c r="E253" s="238" t="s">
        <v>21</v>
      </c>
      <c r="F253" s="239" t="s">
        <v>406</v>
      </c>
      <c r="G253" s="237"/>
      <c r="H253" s="240">
        <v>180.59999999999999</v>
      </c>
      <c r="I253" s="241"/>
      <c r="J253" s="237"/>
      <c r="K253" s="237"/>
      <c r="L253" s="242"/>
      <c r="M253" s="243"/>
      <c r="N253" s="244"/>
      <c r="O253" s="244"/>
      <c r="P253" s="244"/>
      <c r="Q253" s="244"/>
      <c r="R253" s="244"/>
      <c r="S253" s="244"/>
      <c r="T253" s="245"/>
      <c r="AT253" s="246" t="s">
        <v>195</v>
      </c>
      <c r="AU253" s="246" t="s">
        <v>84</v>
      </c>
      <c r="AV253" s="11" t="s">
        <v>84</v>
      </c>
      <c r="AW253" s="11" t="s">
        <v>39</v>
      </c>
      <c r="AX253" s="11" t="s">
        <v>75</v>
      </c>
      <c r="AY253" s="246" t="s">
        <v>183</v>
      </c>
    </row>
    <row r="254" s="12" customFormat="1">
      <c r="B254" s="247"/>
      <c r="C254" s="248"/>
      <c r="D254" s="233" t="s">
        <v>195</v>
      </c>
      <c r="E254" s="249" t="s">
        <v>123</v>
      </c>
      <c r="F254" s="250" t="s">
        <v>199</v>
      </c>
      <c r="G254" s="248"/>
      <c r="H254" s="251">
        <v>536.89999999999998</v>
      </c>
      <c r="I254" s="252"/>
      <c r="J254" s="248"/>
      <c r="K254" s="248"/>
      <c r="L254" s="253"/>
      <c r="M254" s="254"/>
      <c r="N254" s="255"/>
      <c r="O254" s="255"/>
      <c r="P254" s="255"/>
      <c r="Q254" s="255"/>
      <c r="R254" s="255"/>
      <c r="S254" s="255"/>
      <c r="T254" s="256"/>
      <c r="AT254" s="257" t="s">
        <v>195</v>
      </c>
      <c r="AU254" s="257" t="s">
        <v>84</v>
      </c>
      <c r="AV254" s="12" t="s">
        <v>189</v>
      </c>
      <c r="AW254" s="12" t="s">
        <v>39</v>
      </c>
      <c r="AX254" s="12" t="s">
        <v>16</v>
      </c>
      <c r="AY254" s="257" t="s">
        <v>183</v>
      </c>
    </row>
    <row r="255" s="1" customFormat="1" ht="25.5" customHeight="1">
      <c r="B255" s="45"/>
      <c r="C255" s="221" t="s">
        <v>407</v>
      </c>
      <c r="D255" s="221" t="s">
        <v>185</v>
      </c>
      <c r="E255" s="222" t="s">
        <v>408</v>
      </c>
      <c r="F255" s="223" t="s">
        <v>409</v>
      </c>
      <c r="G255" s="224" t="s">
        <v>106</v>
      </c>
      <c r="H255" s="225">
        <v>2221.77</v>
      </c>
      <c r="I255" s="226"/>
      <c r="J255" s="227">
        <f>ROUND(I255*H255,2)</f>
        <v>0</v>
      </c>
      <c r="K255" s="223" t="s">
        <v>188</v>
      </c>
      <c r="L255" s="71"/>
      <c r="M255" s="228" t="s">
        <v>21</v>
      </c>
      <c r="N255" s="229" t="s">
        <v>46</v>
      </c>
      <c r="O255" s="46"/>
      <c r="P255" s="230">
        <f>O255*H255</f>
        <v>0</v>
      </c>
      <c r="Q255" s="230">
        <v>1.0000000000000001E-05</v>
      </c>
      <c r="R255" s="230">
        <f>Q255*H255</f>
        <v>0.0222177</v>
      </c>
      <c r="S255" s="230">
        <v>0</v>
      </c>
      <c r="T255" s="231">
        <f>S255*H255</f>
        <v>0</v>
      </c>
      <c r="AR255" s="23" t="s">
        <v>189</v>
      </c>
      <c r="AT255" s="23" t="s">
        <v>185</v>
      </c>
      <c r="AU255" s="23" t="s">
        <v>84</v>
      </c>
      <c r="AY255" s="23" t="s">
        <v>183</v>
      </c>
      <c r="BE255" s="232">
        <f>IF(N255="základní",J255,0)</f>
        <v>0</v>
      </c>
      <c r="BF255" s="232">
        <f>IF(N255="snížená",J255,0)</f>
        <v>0</v>
      </c>
      <c r="BG255" s="232">
        <f>IF(N255="zákl. přenesená",J255,0)</f>
        <v>0</v>
      </c>
      <c r="BH255" s="232">
        <f>IF(N255="sníž. přenesená",J255,0)</f>
        <v>0</v>
      </c>
      <c r="BI255" s="232">
        <f>IF(N255="nulová",J255,0)</f>
        <v>0</v>
      </c>
      <c r="BJ255" s="23" t="s">
        <v>16</v>
      </c>
      <c r="BK255" s="232">
        <f>ROUND(I255*H255,2)</f>
        <v>0</v>
      </c>
      <c r="BL255" s="23" t="s">
        <v>189</v>
      </c>
      <c r="BM255" s="23" t="s">
        <v>410</v>
      </c>
    </row>
    <row r="256" s="1" customFormat="1">
      <c r="B256" s="45"/>
      <c r="C256" s="73"/>
      <c r="D256" s="233" t="s">
        <v>191</v>
      </c>
      <c r="E256" s="73"/>
      <c r="F256" s="234" t="s">
        <v>403</v>
      </c>
      <c r="G256" s="73"/>
      <c r="H256" s="73"/>
      <c r="I256" s="191"/>
      <c r="J256" s="73"/>
      <c r="K256" s="73"/>
      <c r="L256" s="71"/>
      <c r="M256" s="235"/>
      <c r="N256" s="46"/>
      <c r="O256" s="46"/>
      <c r="P256" s="46"/>
      <c r="Q256" s="46"/>
      <c r="R256" s="46"/>
      <c r="S256" s="46"/>
      <c r="T256" s="94"/>
      <c r="AT256" s="23" t="s">
        <v>191</v>
      </c>
      <c r="AU256" s="23" t="s">
        <v>84</v>
      </c>
    </row>
    <row r="257" s="13" customFormat="1">
      <c r="B257" s="258"/>
      <c r="C257" s="259"/>
      <c r="D257" s="233" t="s">
        <v>195</v>
      </c>
      <c r="E257" s="260" t="s">
        <v>21</v>
      </c>
      <c r="F257" s="261" t="s">
        <v>411</v>
      </c>
      <c r="G257" s="259"/>
      <c r="H257" s="260" t="s">
        <v>21</v>
      </c>
      <c r="I257" s="262"/>
      <c r="J257" s="259"/>
      <c r="K257" s="259"/>
      <c r="L257" s="263"/>
      <c r="M257" s="264"/>
      <c r="N257" s="265"/>
      <c r="O257" s="265"/>
      <c r="P257" s="265"/>
      <c r="Q257" s="265"/>
      <c r="R257" s="265"/>
      <c r="S257" s="265"/>
      <c r="T257" s="266"/>
      <c r="AT257" s="267" t="s">
        <v>195</v>
      </c>
      <c r="AU257" s="267" t="s">
        <v>84</v>
      </c>
      <c r="AV257" s="13" t="s">
        <v>16</v>
      </c>
      <c r="AW257" s="13" t="s">
        <v>39</v>
      </c>
      <c r="AX257" s="13" t="s">
        <v>75</v>
      </c>
      <c r="AY257" s="267" t="s">
        <v>183</v>
      </c>
    </row>
    <row r="258" s="11" customFormat="1">
      <c r="B258" s="236"/>
      <c r="C258" s="237"/>
      <c r="D258" s="233" t="s">
        <v>195</v>
      </c>
      <c r="E258" s="238" t="s">
        <v>21</v>
      </c>
      <c r="F258" s="239" t="s">
        <v>412</v>
      </c>
      <c r="G258" s="237"/>
      <c r="H258" s="240">
        <v>534.45000000000005</v>
      </c>
      <c r="I258" s="241"/>
      <c r="J258" s="237"/>
      <c r="K258" s="237"/>
      <c r="L258" s="242"/>
      <c r="M258" s="243"/>
      <c r="N258" s="244"/>
      <c r="O258" s="244"/>
      <c r="P258" s="244"/>
      <c r="Q258" s="244"/>
      <c r="R258" s="244"/>
      <c r="S258" s="244"/>
      <c r="T258" s="245"/>
      <c r="AT258" s="246" t="s">
        <v>195</v>
      </c>
      <c r="AU258" s="246" t="s">
        <v>84</v>
      </c>
      <c r="AV258" s="11" t="s">
        <v>84</v>
      </c>
      <c r="AW258" s="11" t="s">
        <v>39</v>
      </c>
      <c r="AX258" s="11" t="s">
        <v>75</v>
      </c>
      <c r="AY258" s="246" t="s">
        <v>183</v>
      </c>
    </row>
    <row r="259" s="11" customFormat="1">
      <c r="B259" s="236"/>
      <c r="C259" s="237"/>
      <c r="D259" s="233" t="s">
        <v>195</v>
      </c>
      <c r="E259" s="238" t="s">
        <v>21</v>
      </c>
      <c r="F259" s="239" t="s">
        <v>413</v>
      </c>
      <c r="G259" s="237"/>
      <c r="H259" s="240">
        <v>270.89999999999998</v>
      </c>
      <c r="I259" s="241"/>
      <c r="J259" s="237"/>
      <c r="K259" s="237"/>
      <c r="L259" s="242"/>
      <c r="M259" s="243"/>
      <c r="N259" s="244"/>
      <c r="O259" s="244"/>
      <c r="P259" s="244"/>
      <c r="Q259" s="244"/>
      <c r="R259" s="244"/>
      <c r="S259" s="244"/>
      <c r="T259" s="245"/>
      <c r="AT259" s="246" t="s">
        <v>195</v>
      </c>
      <c r="AU259" s="246" t="s">
        <v>84</v>
      </c>
      <c r="AV259" s="11" t="s">
        <v>84</v>
      </c>
      <c r="AW259" s="11" t="s">
        <v>39</v>
      </c>
      <c r="AX259" s="11" t="s">
        <v>75</v>
      </c>
      <c r="AY259" s="246" t="s">
        <v>183</v>
      </c>
    </row>
    <row r="260" s="12" customFormat="1">
      <c r="B260" s="247"/>
      <c r="C260" s="248"/>
      <c r="D260" s="233" t="s">
        <v>195</v>
      </c>
      <c r="E260" s="249" t="s">
        <v>126</v>
      </c>
      <c r="F260" s="250" t="s">
        <v>199</v>
      </c>
      <c r="G260" s="248"/>
      <c r="H260" s="251">
        <v>805.35000000000002</v>
      </c>
      <c r="I260" s="252"/>
      <c r="J260" s="248"/>
      <c r="K260" s="248"/>
      <c r="L260" s="253"/>
      <c r="M260" s="254"/>
      <c r="N260" s="255"/>
      <c r="O260" s="255"/>
      <c r="P260" s="255"/>
      <c r="Q260" s="255"/>
      <c r="R260" s="255"/>
      <c r="S260" s="255"/>
      <c r="T260" s="256"/>
      <c r="AT260" s="257" t="s">
        <v>195</v>
      </c>
      <c r="AU260" s="257" t="s">
        <v>84</v>
      </c>
      <c r="AV260" s="12" t="s">
        <v>189</v>
      </c>
      <c r="AW260" s="12" t="s">
        <v>39</v>
      </c>
      <c r="AX260" s="12" t="s">
        <v>75</v>
      </c>
      <c r="AY260" s="257" t="s">
        <v>183</v>
      </c>
    </row>
    <row r="261" s="13" customFormat="1">
      <c r="B261" s="258"/>
      <c r="C261" s="259"/>
      <c r="D261" s="233" t="s">
        <v>195</v>
      </c>
      <c r="E261" s="260" t="s">
        <v>21</v>
      </c>
      <c r="F261" s="261" t="s">
        <v>414</v>
      </c>
      <c r="G261" s="259"/>
      <c r="H261" s="260" t="s">
        <v>21</v>
      </c>
      <c r="I261" s="262"/>
      <c r="J261" s="259"/>
      <c r="K261" s="259"/>
      <c r="L261" s="263"/>
      <c r="M261" s="264"/>
      <c r="N261" s="265"/>
      <c r="O261" s="265"/>
      <c r="P261" s="265"/>
      <c r="Q261" s="265"/>
      <c r="R261" s="265"/>
      <c r="S261" s="265"/>
      <c r="T261" s="266"/>
      <c r="AT261" s="267" t="s">
        <v>195</v>
      </c>
      <c r="AU261" s="267" t="s">
        <v>84</v>
      </c>
      <c r="AV261" s="13" t="s">
        <v>16</v>
      </c>
      <c r="AW261" s="13" t="s">
        <v>39</v>
      </c>
      <c r="AX261" s="13" t="s">
        <v>75</v>
      </c>
      <c r="AY261" s="267" t="s">
        <v>183</v>
      </c>
    </row>
    <row r="262" s="11" customFormat="1">
      <c r="B262" s="236"/>
      <c r="C262" s="237"/>
      <c r="D262" s="233" t="s">
        <v>195</v>
      </c>
      <c r="E262" s="238" t="s">
        <v>21</v>
      </c>
      <c r="F262" s="239" t="s">
        <v>415</v>
      </c>
      <c r="G262" s="237"/>
      <c r="H262" s="240">
        <v>641.34000000000003</v>
      </c>
      <c r="I262" s="241"/>
      <c r="J262" s="237"/>
      <c r="K262" s="237"/>
      <c r="L262" s="242"/>
      <c r="M262" s="243"/>
      <c r="N262" s="244"/>
      <c r="O262" s="244"/>
      <c r="P262" s="244"/>
      <c r="Q262" s="244"/>
      <c r="R262" s="244"/>
      <c r="S262" s="244"/>
      <c r="T262" s="245"/>
      <c r="AT262" s="246" t="s">
        <v>195</v>
      </c>
      <c r="AU262" s="246" t="s">
        <v>84</v>
      </c>
      <c r="AV262" s="11" t="s">
        <v>84</v>
      </c>
      <c r="AW262" s="11" t="s">
        <v>39</v>
      </c>
      <c r="AX262" s="11" t="s">
        <v>75</v>
      </c>
      <c r="AY262" s="246" t="s">
        <v>183</v>
      </c>
    </row>
    <row r="263" s="11" customFormat="1">
      <c r="B263" s="236"/>
      <c r="C263" s="237"/>
      <c r="D263" s="233" t="s">
        <v>195</v>
      </c>
      <c r="E263" s="238" t="s">
        <v>21</v>
      </c>
      <c r="F263" s="239" t="s">
        <v>416</v>
      </c>
      <c r="G263" s="237"/>
      <c r="H263" s="240">
        <v>325.07999999999998</v>
      </c>
      <c r="I263" s="241"/>
      <c r="J263" s="237"/>
      <c r="K263" s="237"/>
      <c r="L263" s="242"/>
      <c r="M263" s="243"/>
      <c r="N263" s="244"/>
      <c r="O263" s="244"/>
      <c r="P263" s="244"/>
      <c r="Q263" s="244"/>
      <c r="R263" s="244"/>
      <c r="S263" s="244"/>
      <c r="T263" s="245"/>
      <c r="AT263" s="246" t="s">
        <v>195</v>
      </c>
      <c r="AU263" s="246" t="s">
        <v>84</v>
      </c>
      <c r="AV263" s="11" t="s">
        <v>84</v>
      </c>
      <c r="AW263" s="11" t="s">
        <v>39</v>
      </c>
      <c r="AX263" s="11" t="s">
        <v>75</v>
      </c>
      <c r="AY263" s="246" t="s">
        <v>183</v>
      </c>
    </row>
    <row r="264" s="12" customFormat="1">
      <c r="B264" s="247"/>
      <c r="C264" s="248"/>
      <c r="D264" s="233" t="s">
        <v>195</v>
      </c>
      <c r="E264" s="249" t="s">
        <v>134</v>
      </c>
      <c r="F264" s="250" t="s">
        <v>199</v>
      </c>
      <c r="G264" s="248"/>
      <c r="H264" s="251">
        <v>966.41999999999996</v>
      </c>
      <c r="I264" s="252"/>
      <c r="J264" s="248"/>
      <c r="K264" s="248"/>
      <c r="L264" s="253"/>
      <c r="M264" s="254"/>
      <c r="N264" s="255"/>
      <c r="O264" s="255"/>
      <c r="P264" s="255"/>
      <c r="Q264" s="255"/>
      <c r="R264" s="255"/>
      <c r="S264" s="255"/>
      <c r="T264" s="256"/>
      <c r="AT264" s="257" t="s">
        <v>195</v>
      </c>
      <c r="AU264" s="257" t="s">
        <v>84</v>
      </c>
      <c r="AV264" s="12" t="s">
        <v>189</v>
      </c>
      <c r="AW264" s="12" t="s">
        <v>39</v>
      </c>
      <c r="AX264" s="12" t="s">
        <v>75</v>
      </c>
      <c r="AY264" s="257" t="s">
        <v>183</v>
      </c>
    </row>
    <row r="265" s="11" customFormat="1">
      <c r="B265" s="236"/>
      <c r="C265" s="237"/>
      <c r="D265" s="233" t="s">
        <v>195</v>
      </c>
      <c r="E265" s="238" t="s">
        <v>21</v>
      </c>
      <c r="F265" s="239" t="s">
        <v>417</v>
      </c>
      <c r="G265" s="237"/>
      <c r="H265" s="240">
        <v>1771.77</v>
      </c>
      <c r="I265" s="241"/>
      <c r="J265" s="237"/>
      <c r="K265" s="237"/>
      <c r="L265" s="242"/>
      <c r="M265" s="243"/>
      <c r="N265" s="244"/>
      <c r="O265" s="244"/>
      <c r="P265" s="244"/>
      <c r="Q265" s="244"/>
      <c r="R265" s="244"/>
      <c r="S265" s="244"/>
      <c r="T265" s="245"/>
      <c r="AT265" s="246" t="s">
        <v>195</v>
      </c>
      <c r="AU265" s="246" t="s">
        <v>84</v>
      </c>
      <c r="AV265" s="11" t="s">
        <v>84</v>
      </c>
      <c r="AW265" s="11" t="s">
        <v>39</v>
      </c>
      <c r="AX265" s="11" t="s">
        <v>75</v>
      </c>
      <c r="AY265" s="246" t="s">
        <v>183</v>
      </c>
    </row>
    <row r="266" s="11" customFormat="1">
      <c r="B266" s="236"/>
      <c r="C266" s="237"/>
      <c r="D266" s="233" t="s">
        <v>195</v>
      </c>
      <c r="E266" s="238" t="s">
        <v>21</v>
      </c>
      <c r="F266" s="239" t="s">
        <v>418</v>
      </c>
      <c r="G266" s="237"/>
      <c r="H266" s="240">
        <v>450</v>
      </c>
      <c r="I266" s="241"/>
      <c r="J266" s="237"/>
      <c r="K266" s="237"/>
      <c r="L266" s="242"/>
      <c r="M266" s="243"/>
      <c r="N266" s="244"/>
      <c r="O266" s="244"/>
      <c r="P266" s="244"/>
      <c r="Q266" s="244"/>
      <c r="R266" s="244"/>
      <c r="S266" s="244"/>
      <c r="T266" s="245"/>
      <c r="AT266" s="246" t="s">
        <v>195</v>
      </c>
      <c r="AU266" s="246" t="s">
        <v>84</v>
      </c>
      <c r="AV266" s="11" t="s">
        <v>84</v>
      </c>
      <c r="AW266" s="11" t="s">
        <v>39</v>
      </c>
      <c r="AX266" s="11" t="s">
        <v>75</v>
      </c>
      <c r="AY266" s="246" t="s">
        <v>183</v>
      </c>
    </row>
    <row r="267" s="12" customFormat="1">
      <c r="B267" s="247"/>
      <c r="C267" s="248"/>
      <c r="D267" s="233" t="s">
        <v>195</v>
      </c>
      <c r="E267" s="249" t="s">
        <v>21</v>
      </c>
      <c r="F267" s="250" t="s">
        <v>199</v>
      </c>
      <c r="G267" s="248"/>
      <c r="H267" s="251">
        <v>2221.77</v>
      </c>
      <c r="I267" s="252"/>
      <c r="J267" s="248"/>
      <c r="K267" s="248"/>
      <c r="L267" s="253"/>
      <c r="M267" s="254"/>
      <c r="N267" s="255"/>
      <c r="O267" s="255"/>
      <c r="P267" s="255"/>
      <c r="Q267" s="255"/>
      <c r="R267" s="255"/>
      <c r="S267" s="255"/>
      <c r="T267" s="256"/>
      <c r="AT267" s="257" t="s">
        <v>195</v>
      </c>
      <c r="AU267" s="257" t="s">
        <v>84</v>
      </c>
      <c r="AV267" s="12" t="s">
        <v>189</v>
      </c>
      <c r="AW267" s="12" t="s">
        <v>39</v>
      </c>
      <c r="AX267" s="12" t="s">
        <v>16</v>
      </c>
      <c r="AY267" s="257" t="s">
        <v>183</v>
      </c>
    </row>
    <row r="268" s="1" customFormat="1" ht="25.5" customHeight="1">
      <c r="B268" s="45"/>
      <c r="C268" s="221" t="s">
        <v>419</v>
      </c>
      <c r="D268" s="221" t="s">
        <v>185</v>
      </c>
      <c r="E268" s="222" t="s">
        <v>420</v>
      </c>
      <c r="F268" s="223" t="s">
        <v>421</v>
      </c>
      <c r="G268" s="224" t="s">
        <v>106</v>
      </c>
      <c r="H268" s="225">
        <v>1908.5</v>
      </c>
      <c r="I268" s="226"/>
      <c r="J268" s="227">
        <f>ROUND(I268*H268,2)</f>
        <v>0</v>
      </c>
      <c r="K268" s="223" t="s">
        <v>188</v>
      </c>
      <c r="L268" s="71"/>
      <c r="M268" s="228" t="s">
        <v>21</v>
      </c>
      <c r="N268" s="229" t="s">
        <v>46</v>
      </c>
      <c r="O268" s="46"/>
      <c r="P268" s="230">
        <f>O268*H268</f>
        <v>0</v>
      </c>
      <c r="Q268" s="230">
        <v>0</v>
      </c>
      <c r="R268" s="230">
        <f>Q268*H268</f>
        <v>0</v>
      </c>
      <c r="S268" s="230">
        <v>0</v>
      </c>
      <c r="T268" s="231">
        <f>S268*H268</f>
        <v>0</v>
      </c>
      <c r="AR268" s="23" t="s">
        <v>189</v>
      </c>
      <c r="AT268" s="23" t="s">
        <v>185</v>
      </c>
      <c r="AU268" s="23" t="s">
        <v>84</v>
      </c>
      <c r="AY268" s="23" t="s">
        <v>183</v>
      </c>
      <c r="BE268" s="232">
        <f>IF(N268="základní",J268,0)</f>
        <v>0</v>
      </c>
      <c r="BF268" s="232">
        <f>IF(N268="snížená",J268,0)</f>
        <v>0</v>
      </c>
      <c r="BG268" s="232">
        <f>IF(N268="zákl. přenesená",J268,0)</f>
        <v>0</v>
      </c>
      <c r="BH268" s="232">
        <f>IF(N268="sníž. přenesená",J268,0)</f>
        <v>0</v>
      </c>
      <c r="BI268" s="232">
        <f>IF(N268="nulová",J268,0)</f>
        <v>0</v>
      </c>
      <c r="BJ268" s="23" t="s">
        <v>16</v>
      </c>
      <c r="BK268" s="232">
        <f>ROUND(I268*H268,2)</f>
        <v>0</v>
      </c>
      <c r="BL268" s="23" t="s">
        <v>189</v>
      </c>
      <c r="BM268" s="23" t="s">
        <v>422</v>
      </c>
    </row>
    <row r="269" s="1" customFormat="1">
      <c r="B269" s="45"/>
      <c r="C269" s="73"/>
      <c r="D269" s="233" t="s">
        <v>191</v>
      </c>
      <c r="E269" s="73"/>
      <c r="F269" s="234" t="s">
        <v>403</v>
      </c>
      <c r="G269" s="73"/>
      <c r="H269" s="73"/>
      <c r="I269" s="191"/>
      <c r="J269" s="73"/>
      <c r="K269" s="73"/>
      <c r="L269" s="71"/>
      <c r="M269" s="235"/>
      <c r="N269" s="46"/>
      <c r="O269" s="46"/>
      <c r="P269" s="46"/>
      <c r="Q269" s="46"/>
      <c r="R269" s="46"/>
      <c r="S269" s="46"/>
      <c r="T269" s="94"/>
      <c r="AT269" s="23" t="s">
        <v>191</v>
      </c>
      <c r="AU269" s="23" t="s">
        <v>84</v>
      </c>
    </row>
    <row r="270" s="11" customFormat="1">
      <c r="B270" s="236"/>
      <c r="C270" s="237"/>
      <c r="D270" s="233" t="s">
        <v>195</v>
      </c>
      <c r="E270" s="238" t="s">
        <v>21</v>
      </c>
      <c r="F270" s="239" t="s">
        <v>104</v>
      </c>
      <c r="G270" s="237"/>
      <c r="H270" s="240">
        <v>1908.5</v>
      </c>
      <c r="I270" s="241"/>
      <c r="J270" s="237"/>
      <c r="K270" s="237"/>
      <c r="L270" s="242"/>
      <c r="M270" s="243"/>
      <c r="N270" s="244"/>
      <c r="O270" s="244"/>
      <c r="P270" s="244"/>
      <c r="Q270" s="244"/>
      <c r="R270" s="244"/>
      <c r="S270" s="244"/>
      <c r="T270" s="245"/>
      <c r="AT270" s="246" t="s">
        <v>195</v>
      </c>
      <c r="AU270" s="246" t="s">
        <v>84</v>
      </c>
      <c r="AV270" s="11" t="s">
        <v>84</v>
      </c>
      <c r="AW270" s="11" t="s">
        <v>39</v>
      </c>
      <c r="AX270" s="11" t="s">
        <v>75</v>
      </c>
      <c r="AY270" s="246" t="s">
        <v>183</v>
      </c>
    </row>
    <row r="271" s="12" customFormat="1">
      <c r="B271" s="247"/>
      <c r="C271" s="248"/>
      <c r="D271" s="233" t="s">
        <v>195</v>
      </c>
      <c r="E271" s="249" t="s">
        <v>21</v>
      </c>
      <c r="F271" s="250" t="s">
        <v>199</v>
      </c>
      <c r="G271" s="248"/>
      <c r="H271" s="251">
        <v>1908.5</v>
      </c>
      <c r="I271" s="252"/>
      <c r="J271" s="248"/>
      <c r="K271" s="248"/>
      <c r="L271" s="253"/>
      <c r="M271" s="254"/>
      <c r="N271" s="255"/>
      <c r="O271" s="255"/>
      <c r="P271" s="255"/>
      <c r="Q271" s="255"/>
      <c r="R271" s="255"/>
      <c r="S271" s="255"/>
      <c r="T271" s="256"/>
      <c r="AT271" s="257" t="s">
        <v>195</v>
      </c>
      <c r="AU271" s="257" t="s">
        <v>84</v>
      </c>
      <c r="AV271" s="12" t="s">
        <v>189</v>
      </c>
      <c r="AW271" s="12" t="s">
        <v>39</v>
      </c>
      <c r="AX271" s="12" t="s">
        <v>16</v>
      </c>
      <c r="AY271" s="257" t="s">
        <v>183</v>
      </c>
    </row>
    <row r="272" s="1" customFormat="1" ht="38.25" customHeight="1">
      <c r="B272" s="45"/>
      <c r="C272" s="221" t="s">
        <v>423</v>
      </c>
      <c r="D272" s="221" t="s">
        <v>185</v>
      </c>
      <c r="E272" s="222" t="s">
        <v>424</v>
      </c>
      <c r="F272" s="223" t="s">
        <v>425</v>
      </c>
      <c r="G272" s="224" t="s">
        <v>106</v>
      </c>
      <c r="H272" s="225">
        <v>536.89999999999998</v>
      </c>
      <c r="I272" s="226"/>
      <c r="J272" s="227">
        <f>ROUND(I272*H272,2)</f>
        <v>0</v>
      </c>
      <c r="K272" s="223" t="s">
        <v>188</v>
      </c>
      <c r="L272" s="71"/>
      <c r="M272" s="228" t="s">
        <v>21</v>
      </c>
      <c r="N272" s="229" t="s">
        <v>46</v>
      </c>
      <c r="O272" s="46"/>
      <c r="P272" s="230">
        <f>O272*H272</f>
        <v>0</v>
      </c>
      <c r="Q272" s="230">
        <v>0.00011</v>
      </c>
      <c r="R272" s="230">
        <f>Q272*H272</f>
        <v>0.059059</v>
      </c>
      <c r="S272" s="230">
        <v>0</v>
      </c>
      <c r="T272" s="231">
        <f>S272*H272</f>
        <v>0</v>
      </c>
      <c r="AR272" s="23" t="s">
        <v>189</v>
      </c>
      <c r="AT272" s="23" t="s">
        <v>185</v>
      </c>
      <c r="AU272" s="23" t="s">
        <v>84</v>
      </c>
      <c r="AY272" s="23" t="s">
        <v>183</v>
      </c>
      <c r="BE272" s="232">
        <f>IF(N272="základní",J272,0)</f>
        <v>0</v>
      </c>
      <c r="BF272" s="232">
        <f>IF(N272="snížená",J272,0)</f>
        <v>0</v>
      </c>
      <c r="BG272" s="232">
        <f>IF(N272="zákl. přenesená",J272,0)</f>
        <v>0</v>
      </c>
      <c r="BH272" s="232">
        <f>IF(N272="sníž. přenesená",J272,0)</f>
        <v>0</v>
      </c>
      <c r="BI272" s="232">
        <f>IF(N272="nulová",J272,0)</f>
        <v>0</v>
      </c>
      <c r="BJ272" s="23" t="s">
        <v>16</v>
      </c>
      <c r="BK272" s="232">
        <f>ROUND(I272*H272,2)</f>
        <v>0</v>
      </c>
      <c r="BL272" s="23" t="s">
        <v>189</v>
      </c>
      <c r="BM272" s="23" t="s">
        <v>426</v>
      </c>
    </row>
    <row r="273" s="1" customFormat="1">
      <c r="B273" s="45"/>
      <c r="C273" s="73"/>
      <c r="D273" s="233" t="s">
        <v>191</v>
      </c>
      <c r="E273" s="73"/>
      <c r="F273" s="234" t="s">
        <v>427</v>
      </c>
      <c r="G273" s="73"/>
      <c r="H273" s="73"/>
      <c r="I273" s="191"/>
      <c r="J273" s="73"/>
      <c r="K273" s="73"/>
      <c r="L273" s="71"/>
      <c r="M273" s="235"/>
      <c r="N273" s="46"/>
      <c r="O273" s="46"/>
      <c r="P273" s="46"/>
      <c r="Q273" s="46"/>
      <c r="R273" s="46"/>
      <c r="S273" s="46"/>
      <c r="T273" s="94"/>
      <c r="AT273" s="23" t="s">
        <v>191</v>
      </c>
      <c r="AU273" s="23" t="s">
        <v>84</v>
      </c>
    </row>
    <row r="274" s="1" customFormat="1">
      <c r="B274" s="45"/>
      <c r="C274" s="73"/>
      <c r="D274" s="233" t="s">
        <v>193</v>
      </c>
      <c r="E274" s="73"/>
      <c r="F274" s="234" t="s">
        <v>428</v>
      </c>
      <c r="G274" s="73"/>
      <c r="H274" s="73"/>
      <c r="I274" s="191"/>
      <c r="J274" s="73"/>
      <c r="K274" s="73"/>
      <c r="L274" s="71"/>
      <c r="M274" s="235"/>
      <c r="N274" s="46"/>
      <c r="O274" s="46"/>
      <c r="P274" s="46"/>
      <c r="Q274" s="46"/>
      <c r="R274" s="46"/>
      <c r="S274" s="46"/>
      <c r="T274" s="94"/>
      <c r="AT274" s="23" t="s">
        <v>193</v>
      </c>
      <c r="AU274" s="23" t="s">
        <v>84</v>
      </c>
    </row>
    <row r="275" s="11" customFormat="1">
      <c r="B275" s="236"/>
      <c r="C275" s="237"/>
      <c r="D275" s="233" t="s">
        <v>195</v>
      </c>
      <c r="E275" s="238" t="s">
        <v>21</v>
      </c>
      <c r="F275" s="239" t="s">
        <v>123</v>
      </c>
      <c r="G275" s="237"/>
      <c r="H275" s="240">
        <v>536.89999999999998</v>
      </c>
      <c r="I275" s="241"/>
      <c r="J275" s="237"/>
      <c r="K275" s="237"/>
      <c r="L275" s="242"/>
      <c r="M275" s="243"/>
      <c r="N275" s="244"/>
      <c r="O275" s="244"/>
      <c r="P275" s="244"/>
      <c r="Q275" s="244"/>
      <c r="R275" s="244"/>
      <c r="S275" s="244"/>
      <c r="T275" s="245"/>
      <c r="AT275" s="246" t="s">
        <v>195</v>
      </c>
      <c r="AU275" s="246" t="s">
        <v>84</v>
      </c>
      <c r="AV275" s="11" t="s">
        <v>84</v>
      </c>
      <c r="AW275" s="11" t="s">
        <v>39</v>
      </c>
      <c r="AX275" s="11" t="s">
        <v>75</v>
      </c>
      <c r="AY275" s="246" t="s">
        <v>183</v>
      </c>
    </row>
    <row r="276" s="12" customFormat="1">
      <c r="B276" s="247"/>
      <c r="C276" s="248"/>
      <c r="D276" s="233" t="s">
        <v>195</v>
      </c>
      <c r="E276" s="249" t="s">
        <v>21</v>
      </c>
      <c r="F276" s="250" t="s">
        <v>199</v>
      </c>
      <c r="G276" s="248"/>
      <c r="H276" s="251">
        <v>536.89999999999998</v>
      </c>
      <c r="I276" s="252"/>
      <c r="J276" s="248"/>
      <c r="K276" s="248"/>
      <c r="L276" s="253"/>
      <c r="M276" s="254"/>
      <c r="N276" s="255"/>
      <c r="O276" s="255"/>
      <c r="P276" s="255"/>
      <c r="Q276" s="255"/>
      <c r="R276" s="255"/>
      <c r="S276" s="255"/>
      <c r="T276" s="256"/>
      <c r="AT276" s="257" t="s">
        <v>195</v>
      </c>
      <c r="AU276" s="257" t="s">
        <v>84</v>
      </c>
      <c r="AV276" s="12" t="s">
        <v>189</v>
      </c>
      <c r="AW276" s="12" t="s">
        <v>39</v>
      </c>
      <c r="AX276" s="12" t="s">
        <v>16</v>
      </c>
      <c r="AY276" s="257" t="s">
        <v>183</v>
      </c>
    </row>
    <row r="277" s="1" customFormat="1" ht="38.25" customHeight="1">
      <c r="B277" s="45"/>
      <c r="C277" s="221" t="s">
        <v>429</v>
      </c>
      <c r="D277" s="221" t="s">
        <v>185</v>
      </c>
      <c r="E277" s="222" t="s">
        <v>430</v>
      </c>
      <c r="F277" s="223" t="s">
        <v>431</v>
      </c>
      <c r="G277" s="224" t="s">
        <v>106</v>
      </c>
      <c r="H277" s="225">
        <v>2221.77</v>
      </c>
      <c r="I277" s="226"/>
      <c r="J277" s="227">
        <f>ROUND(I277*H277,2)</f>
        <v>0</v>
      </c>
      <c r="K277" s="223" t="s">
        <v>188</v>
      </c>
      <c r="L277" s="71"/>
      <c r="M277" s="228" t="s">
        <v>21</v>
      </c>
      <c r="N277" s="229" t="s">
        <v>46</v>
      </c>
      <c r="O277" s="46"/>
      <c r="P277" s="230">
        <f>O277*H277</f>
        <v>0</v>
      </c>
      <c r="Q277" s="230">
        <v>0.00034000000000000002</v>
      </c>
      <c r="R277" s="230">
        <f>Q277*H277</f>
        <v>0.75540180000000001</v>
      </c>
      <c r="S277" s="230">
        <v>0</v>
      </c>
      <c r="T277" s="231">
        <f>S277*H277</f>
        <v>0</v>
      </c>
      <c r="AR277" s="23" t="s">
        <v>189</v>
      </c>
      <c r="AT277" s="23" t="s">
        <v>185</v>
      </c>
      <c r="AU277" s="23" t="s">
        <v>84</v>
      </c>
      <c r="AY277" s="23" t="s">
        <v>183</v>
      </c>
      <c r="BE277" s="232">
        <f>IF(N277="základní",J277,0)</f>
        <v>0</v>
      </c>
      <c r="BF277" s="232">
        <f>IF(N277="snížená",J277,0)</f>
        <v>0</v>
      </c>
      <c r="BG277" s="232">
        <f>IF(N277="zákl. přenesená",J277,0)</f>
        <v>0</v>
      </c>
      <c r="BH277" s="232">
        <f>IF(N277="sníž. přenesená",J277,0)</f>
        <v>0</v>
      </c>
      <c r="BI277" s="232">
        <f>IF(N277="nulová",J277,0)</f>
        <v>0</v>
      </c>
      <c r="BJ277" s="23" t="s">
        <v>16</v>
      </c>
      <c r="BK277" s="232">
        <f>ROUND(I277*H277,2)</f>
        <v>0</v>
      </c>
      <c r="BL277" s="23" t="s">
        <v>189</v>
      </c>
      <c r="BM277" s="23" t="s">
        <v>432</v>
      </c>
    </row>
    <row r="278" s="1" customFormat="1">
      <c r="B278" s="45"/>
      <c r="C278" s="73"/>
      <c r="D278" s="233" t="s">
        <v>191</v>
      </c>
      <c r="E278" s="73"/>
      <c r="F278" s="234" t="s">
        <v>427</v>
      </c>
      <c r="G278" s="73"/>
      <c r="H278" s="73"/>
      <c r="I278" s="191"/>
      <c r="J278" s="73"/>
      <c r="K278" s="73"/>
      <c r="L278" s="71"/>
      <c r="M278" s="235"/>
      <c r="N278" s="46"/>
      <c r="O278" s="46"/>
      <c r="P278" s="46"/>
      <c r="Q278" s="46"/>
      <c r="R278" s="46"/>
      <c r="S278" s="46"/>
      <c r="T278" s="94"/>
      <c r="AT278" s="23" t="s">
        <v>191</v>
      </c>
      <c r="AU278" s="23" t="s">
        <v>84</v>
      </c>
    </row>
    <row r="279" s="11" customFormat="1">
      <c r="B279" s="236"/>
      <c r="C279" s="237"/>
      <c r="D279" s="233" t="s">
        <v>195</v>
      </c>
      <c r="E279" s="238" t="s">
        <v>21</v>
      </c>
      <c r="F279" s="239" t="s">
        <v>126</v>
      </c>
      <c r="G279" s="237"/>
      <c r="H279" s="240">
        <v>805.35000000000002</v>
      </c>
      <c r="I279" s="241"/>
      <c r="J279" s="237"/>
      <c r="K279" s="237"/>
      <c r="L279" s="242"/>
      <c r="M279" s="243"/>
      <c r="N279" s="244"/>
      <c r="O279" s="244"/>
      <c r="P279" s="244"/>
      <c r="Q279" s="244"/>
      <c r="R279" s="244"/>
      <c r="S279" s="244"/>
      <c r="T279" s="245"/>
      <c r="AT279" s="246" t="s">
        <v>195</v>
      </c>
      <c r="AU279" s="246" t="s">
        <v>84</v>
      </c>
      <c r="AV279" s="11" t="s">
        <v>84</v>
      </c>
      <c r="AW279" s="11" t="s">
        <v>39</v>
      </c>
      <c r="AX279" s="11" t="s">
        <v>75</v>
      </c>
      <c r="AY279" s="246" t="s">
        <v>183</v>
      </c>
    </row>
    <row r="280" s="11" customFormat="1">
      <c r="B280" s="236"/>
      <c r="C280" s="237"/>
      <c r="D280" s="233" t="s">
        <v>195</v>
      </c>
      <c r="E280" s="238" t="s">
        <v>21</v>
      </c>
      <c r="F280" s="239" t="s">
        <v>134</v>
      </c>
      <c r="G280" s="237"/>
      <c r="H280" s="240">
        <v>966.41999999999996</v>
      </c>
      <c r="I280" s="241"/>
      <c r="J280" s="237"/>
      <c r="K280" s="237"/>
      <c r="L280" s="242"/>
      <c r="M280" s="243"/>
      <c r="N280" s="244"/>
      <c r="O280" s="244"/>
      <c r="P280" s="244"/>
      <c r="Q280" s="244"/>
      <c r="R280" s="244"/>
      <c r="S280" s="244"/>
      <c r="T280" s="245"/>
      <c r="AT280" s="246" t="s">
        <v>195</v>
      </c>
      <c r="AU280" s="246" t="s">
        <v>84</v>
      </c>
      <c r="AV280" s="11" t="s">
        <v>84</v>
      </c>
      <c r="AW280" s="11" t="s">
        <v>39</v>
      </c>
      <c r="AX280" s="11" t="s">
        <v>75</v>
      </c>
      <c r="AY280" s="246" t="s">
        <v>183</v>
      </c>
    </row>
    <row r="281" s="11" customFormat="1">
      <c r="B281" s="236"/>
      <c r="C281" s="237"/>
      <c r="D281" s="233" t="s">
        <v>195</v>
      </c>
      <c r="E281" s="238" t="s">
        <v>21</v>
      </c>
      <c r="F281" s="239" t="s">
        <v>418</v>
      </c>
      <c r="G281" s="237"/>
      <c r="H281" s="240">
        <v>450</v>
      </c>
      <c r="I281" s="241"/>
      <c r="J281" s="237"/>
      <c r="K281" s="237"/>
      <c r="L281" s="242"/>
      <c r="M281" s="243"/>
      <c r="N281" s="244"/>
      <c r="O281" s="244"/>
      <c r="P281" s="244"/>
      <c r="Q281" s="244"/>
      <c r="R281" s="244"/>
      <c r="S281" s="244"/>
      <c r="T281" s="245"/>
      <c r="AT281" s="246" t="s">
        <v>195</v>
      </c>
      <c r="AU281" s="246" t="s">
        <v>84</v>
      </c>
      <c r="AV281" s="11" t="s">
        <v>84</v>
      </c>
      <c r="AW281" s="11" t="s">
        <v>39</v>
      </c>
      <c r="AX281" s="11" t="s">
        <v>75</v>
      </c>
      <c r="AY281" s="246" t="s">
        <v>183</v>
      </c>
    </row>
    <row r="282" s="12" customFormat="1">
      <c r="B282" s="247"/>
      <c r="C282" s="248"/>
      <c r="D282" s="233" t="s">
        <v>195</v>
      </c>
      <c r="E282" s="249" t="s">
        <v>21</v>
      </c>
      <c r="F282" s="250" t="s">
        <v>199</v>
      </c>
      <c r="G282" s="248"/>
      <c r="H282" s="251">
        <v>2221.77</v>
      </c>
      <c r="I282" s="252"/>
      <c r="J282" s="248"/>
      <c r="K282" s="248"/>
      <c r="L282" s="253"/>
      <c r="M282" s="254"/>
      <c r="N282" s="255"/>
      <c r="O282" s="255"/>
      <c r="P282" s="255"/>
      <c r="Q282" s="255"/>
      <c r="R282" s="255"/>
      <c r="S282" s="255"/>
      <c r="T282" s="256"/>
      <c r="AT282" s="257" t="s">
        <v>195</v>
      </c>
      <c r="AU282" s="257" t="s">
        <v>84</v>
      </c>
      <c r="AV282" s="12" t="s">
        <v>189</v>
      </c>
      <c r="AW282" s="12" t="s">
        <v>39</v>
      </c>
      <c r="AX282" s="12" t="s">
        <v>16</v>
      </c>
      <c r="AY282" s="257" t="s">
        <v>183</v>
      </c>
    </row>
    <row r="283" s="1" customFormat="1" ht="16.5" customHeight="1">
      <c r="B283" s="45"/>
      <c r="C283" s="221" t="s">
        <v>433</v>
      </c>
      <c r="D283" s="221" t="s">
        <v>185</v>
      </c>
      <c r="E283" s="222" t="s">
        <v>434</v>
      </c>
      <c r="F283" s="223" t="s">
        <v>435</v>
      </c>
      <c r="G283" s="224" t="s">
        <v>98</v>
      </c>
      <c r="H283" s="225">
        <v>1208.0250000000001</v>
      </c>
      <c r="I283" s="226"/>
      <c r="J283" s="227">
        <f>ROUND(I283*H283,2)</f>
        <v>0</v>
      </c>
      <c r="K283" s="223" t="s">
        <v>188</v>
      </c>
      <c r="L283" s="71"/>
      <c r="M283" s="228" t="s">
        <v>21</v>
      </c>
      <c r="N283" s="229" t="s">
        <v>46</v>
      </c>
      <c r="O283" s="46"/>
      <c r="P283" s="230">
        <f>O283*H283</f>
        <v>0</v>
      </c>
      <c r="Q283" s="230">
        <v>0.013860000000000001</v>
      </c>
      <c r="R283" s="230">
        <f>Q283*H283</f>
        <v>16.743226500000002</v>
      </c>
      <c r="S283" s="230">
        <v>0</v>
      </c>
      <c r="T283" s="231">
        <f>S283*H283</f>
        <v>0</v>
      </c>
      <c r="AR283" s="23" t="s">
        <v>189</v>
      </c>
      <c r="AT283" s="23" t="s">
        <v>185</v>
      </c>
      <c r="AU283" s="23" t="s">
        <v>84</v>
      </c>
      <c r="AY283" s="23" t="s">
        <v>183</v>
      </c>
      <c r="BE283" s="232">
        <f>IF(N283="základní",J283,0)</f>
        <v>0</v>
      </c>
      <c r="BF283" s="232">
        <f>IF(N283="snížená",J283,0)</f>
        <v>0</v>
      </c>
      <c r="BG283" s="232">
        <f>IF(N283="zákl. přenesená",J283,0)</f>
        <v>0</v>
      </c>
      <c r="BH283" s="232">
        <f>IF(N283="sníž. přenesená",J283,0)</f>
        <v>0</v>
      </c>
      <c r="BI283" s="232">
        <f>IF(N283="nulová",J283,0)</f>
        <v>0</v>
      </c>
      <c r="BJ283" s="23" t="s">
        <v>16</v>
      </c>
      <c r="BK283" s="232">
        <f>ROUND(I283*H283,2)</f>
        <v>0</v>
      </c>
      <c r="BL283" s="23" t="s">
        <v>189</v>
      </c>
      <c r="BM283" s="23" t="s">
        <v>436</v>
      </c>
    </row>
    <row r="284" s="1" customFormat="1">
      <c r="B284" s="45"/>
      <c r="C284" s="73"/>
      <c r="D284" s="233" t="s">
        <v>191</v>
      </c>
      <c r="E284" s="73"/>
      <c r="F284" s="234" t="s">
        <v>437</v>
      </c>
      <c r="G284" s="73"/>
      <c r="H284" s="73"/>
      <c r="I284" s="191"/>
      <c r="J284" s="73"/>
      <c r="K284" s="73"/>
      <c r="L284" s="71"/>
      <c r="M284" s="235"/>
      <c r="N284" s="46"/>
      <c r="O284" s="46"/>
      <c r="P284" s="46"/>
      <c r="Q284" s="46"/>
      <c r="R284" s="46"/>
      <c r="S284" s="46"/>
      <c r="T284" s="94"/>
      <c r="AT284" s="23" t="s">
        <v>191</v>
      </c>
      <c r="AU284" s="23" t="s">
        <v>84</v>
      </c>
    </row>
    <row r="285" s="13" customFormat="1">
      <c r="B285" s="258"/>
      <c r="C285" s="259"/>
      <c r="D285" s="233" t="s">
        <v>195</v>
      </c>
      <c r="E285" s="260" t="s">
        <v>21</v>
      </c>
      <c r="F285" s="261" t="s">
        <v>438</v>
      </c>
      <c r="G285" s="259"/>
      <c r="H285" s="260" t="s">
        <v>21</v>
      </c>
      <c r="I285" s="262"/>
      <c r="J285" s="259"/>
      <c r="K285" s="259"/>
      <c r="L285" s="263"/>
      <c r="M285" s="264"/>
      <c r="N285" s="265"/>
      <c r="O285" s="265"/>
      <c r="P285" s="265"/>
      <c r="Q285" s="265"/>
      <c r="R285" s="265"/>
      <c r="S285" s="265"/>
      <c r="T285" s="266"/>
      <c r="AT285" s="267" t="s">
        <v>195</v>
      </c>
      <c r="AU285" s="267" t="s">
        <v>84</v>
      </c>
      <c r="AV285" s="13" t="s">
        <v>16</v>
      </c>
      <c r="AW285" s="13" t="s">
        <v>39</v>
      </c>
      <c r="AX285" s="13" t="s">
        <v>75</v>
      </c>
      <c r="AY285" s="267" t="s">
        <v>183</v>
      </c>
    </row>
    <row r="286" s="11" customFormat="1">
      <c r="B286" s="236"/>
      <c r="C286" s="237"/>
      <c r="D286" s="233" t="s">
        <v>195</v>
      </c>
      <c r="E286" s="238" t="s">
        <v>21</v>
      </c>
      <c r="F286" s="239" t="s">
        <v>439</v>
      </c>
      <c r="G286" s="237"/>
      <c r="H286" s="240">
        <v>801.67499999999995</v>
      </c>
      <c r="I286" s="241"/>
      <c r="J286" s="237"/>
      <c r="K286" s="237"/>
      <c r="L286" s="242"/>
      <c r="M286" s="243"/>
      <c r="N286" s="244"/>
      <c r="O286" s="244"/>
      <c r="P286" s="244"/>
      <c r="Q286" s="244"/>
      <c r="R286" s="244"/>
      <c r="S286" s="244"/>
      <c r="T286" s="245"/>
      <c r="AT286" s="246" t="s">
        <v>195</v>
      </c>
      <c r="AU286" s="246" t="s">
        <v>84</v>
      </c>
      <c r="AV286" s="11" t="s">
        <v>84</v>
      </c>
      <c r="AW286" s="11" t="s">
        <v>39</v>
      </c>
      <c r="AX286" s="11" t="s">
        <v>75</v>
      </c>
      <c r="AY286" s="246" t="s">
        <v>183</v>
      </c>
    </row>
    <row r="287" s="11" customFormat="1">
      <c r="B287" s="236"/>
      <c r="C287" s="237"/>
      <c r="D287" s="233" t="s">
        <v>195</v>
      </c>
      <c r="E287" s="238" t="s">
        <v>21</v>
      </c>
      <c r="F287" s="239" t="s">
        <v>440</v>
      </c>
      <c r="G287" s="237"/>
      <c r="H287" s="240">
        <v>406.35000000000002</v>
      </c>
      <c r="I287" s="241"/>
      <c r="J287" s="237"/>
      <c r="K287" s="237"/>
      <c r="L287" s="242"/>
      <c r="M287" s="243"/>
      <c r="N287" s="244"/>
      <c r="O287" s="244"/>
      <c r="P287" s="244"/>
      <c r="Q287" s="244"/>
      <c r="R287" s="244"/>
      <c r="S287" s="244"/>
      <c r="T287" s="245"/>
      <c r="AT287" s="246" t="s">
        <v>195</v>
      </c>
      <c r="AU287" s="246" t="s">
        <v>84</v>
      </c>
      <c r="AV287" s="11" t="s">
        <v>84</v>
      </c>
      <c r="AW287" s="11" t="s">
        <v>39</v>
      </c>
      <c r="AX287" s="11" t="s">
        <v>75</v>
      </c>
      <c r="AY287" s="246" t="s">
        <v>183</v>
      </c>
    </row>
    <row r="288" s="12" customFormat="1">
      <c r="B288" s="247"/>
      <c r="C288" s="248"/>
      <c r="D288" s="233" t="s">
        <v>195</v>
      </c>
      <c r="E288" s="249" t="s">
        <v>129</v>
      </c>
      <c r="F288" s="250" t="s">
        <v>199</v>
      </c>
      <c r="G288" s="248"/>
      <c r="H288" s="251">
        <v>1208.0250000000001</v>
      </c>
      <c r="I288" s="252"/>
      <c r="J288" s="248"/>
      <c r="K288" s="248"/>
      <c r="L288" s="253"/>
      <c r="M288" s="254"/>
      <c r="N288" s="255"/>
      <c r="O288" s="255"/>
      <c r="P288" s="255"/>
      <c r="Q288" s="255"/>
      <c r="R288" s="255"/>
      <c r="S288" s="255"/>
      <c r="T288" s="256"/>
      <c r="AT288" s="257" t="s">
        <v>195</v>
      </c>
      <c r="AU288" s="257" t="s">
        <v>84</v>
      </c>
      <c r="AV288" s="12" t="s">
        <v>189</v>
      </c>
      <c r="AW288" s="12" t="s">
        <v>39</v>
      </c>
      <c r="AX288" s="12" t="s">
        <v>16</v>
      </c>
      <c r="AY288" s="257" t="s">
        <v>183</v>
      </c>
    </row>
    <row r="289" s="1" customFormat="1" ht="25.5" customHeight="1">
      <c r="B289" s="45"/>
      <c r="C289" s="221" t="s">
        <v>441</v>
      </c>
      <c r="D289" s="221" t="s">
        <v>185</v>
      </c>
      <c r="E289" s="222" t="s">
        <v>442</v>
      </c>
      <c r="F289" s="223" t="s">
        <v>443</v>
      </c>
      <c r="G289" s="224" t="s">
        <v>98</v>
      </c>
      <c r="H289" s="225">
        <v>1610.7000000000001</v>
      </c>
      <c r="I289" s="226"/>
      <c r="J289" s="227">
        <f>ROUND(I289*H289,2)</f>
        <v>0</v>
      </c>
      <c r="K289" s="223" t="s">
        <v>188</v>
      </c>
      <c r="L289" s="71"/>
      <c r="M289" s="228" t="s">
        <v>21</v>
      </c>
      <c r="N289" s="229" t="s">
        <v>46</v>
      </c>
      <c r="O289" s="46"/>
      <c r="P289" s="230">
        <f>O289*H289</f>
        <v>0</v>
      </c>
      <c r="Q289" s="230">
        <v>0.00198</v>
      </c>
      <c r="R289" s="230">
        <f>Q289*H289</f>
        <v>3.1891859999999999</v>
      </c>
      <c r="S289" s="230">
        <v>0</v>
      </c>
      <c r="T289" s="231">
        <f>S289*H289</f>
        <v>0</v>
      </c>
      <c r="AR289" s="23" t="s">
        <v>189</v>
      </c>
      <c r="AT289" s="23" t="s">
        <v>185</v>
      </c>
      <c r="AU289" s="23" t="s">
        <v>84</v>
      </c>
      <c r="AY289" s="23" t="s">
        <v>183</v>
      </c>
      <c r="BE289" s="232">
        <f>IF(N289="základní",J289,0)</f>
        <v>0</v>
      </c>
      <c r="BF289" s="232">
        <f>IF(N289="snížená",J289,0)</f>
        <v>0</v>
      </c>
      <c r="BG289" s="232">
        <f>IF(N289="zákl. přenesená",J289,0)</f>
        <v>0</v>
      </c>
      <c r="BH289" s="232">
        <f>IF(N289="sníž. přenesená",J289,0)</f>
        <v>0</v>
      </c>
      <c r="BI289" s="232">
        <f>IF(N289="nulová",J289,0)</f>
        <v>0</v>
      </c>
      <c r="BJ289" s="23" t="s">
        <v>16</v>
      </c>
      <c r="BK289" s="232">
        <f>ROUND(I289*H289,2)</f>
        <v>0</v>
      </c>
      <c r="BL289" s="23" t="s">
        <v>189</v>
      </c>
      <c r="BM289" s="23" t="s">
        <v>444</v>
      </c>
    </row>
    <row r="290" s="1" customFormat="1">
      <c r="B290" s="45"/>
      <c r="C290" s="73"/>
      <c r="D290" s="233" t="s">
        <v>191</v>
      </c>
      <c r="E290" s="73"/>
      <c r="F290" s="234" t="s">
        <v>437</v>
      </c>
      <c r="G290" s="73"/>
      <c r="H290" s="73"/>
      <c r="I290" s="191"/>
      <c r="J290" s="73"/>
      <c r="K290" s="73"/>
      <c r="L290" s="71"/>
      <c r="M290" s="235"/>
      <c r="N290" s="46"/>
      <c r="O290" s="46"/>
      <c r="P290" s="46"/>
      <c r="Q290" s="46"/>
      <c r="R290" s="46"/>
      <c r="S290" s="46"/>
      <c r="T290" s="94"/>
      <c r="AT290" s="23" t="s">
        <v>191</v>
      </c>
      <c r="AU290" s="23" t="s">
        <v>84</v>
      </c>
    </row>
    <row r="291" s="11" customFormat="1">
      <c r="B291" s="236"/>
      <c r="C291" s="237"/>
      <c r="D291" s="233" t="s">
        <v>195</v>
      </c>
      <c r="E291" s="238" t="s">
        <v>21</v>
      </c>
      <c r="F291" s="239" t="s">
        <v>131</v>
      </c>
      <c r="G291" s="237"/>
      <c r="H291" s="240">
        <v>1610.7000000000001</v>
      </c>
      <c r="I291" s="241"/>
      <c r="J291" s="237"/>
      <c r="K291" s="237"/>
      <c r="L291" s="242"/>
      <c r="M291" s="243"/>
      <c r="N291" s="244"/>
      <c r="O291" s="244"/>
      <c r="P291" s="244"/>
      <c r="Q291" s="244"/>
      <c r="R291" s="244"/>
      <c r="S291" s="244"/>
      <c r="T291" s="245"/>
      <c r="AT291" s="246" t="s">
        <v>195</v>
      </c>
      <c r="AU291" s="246" t="s">
        <v>84</v>
      </c>
      <c r="AV291" s="11" t="s">
        <v>84</v>
      </c>
      <c r="AW291" s="11" t="s">
        <v>39</v>
      </c>
      <c r="AX291" s="11" t="s">
        <v>75</v>
      </c>
      <c r="AY291" s="246" t="s">
        <v>183</v>
      </c>
    </row>
    <row r="292" s="12" customFormat="1">
      <c r="B292" s="247"/>
      <c r="C292" s="248"/>
      <c r="D292" s="233" t="s">
        <v>195</v>
      </c>
      <c r="E292" s="249" t="s">
        <v>21</v>
      </c>
      <c r="F292" s="250" t="s">
        <v>199</v>
      </c>
      <c r="G292" s="248"/>
      <c r="H292" s="251">
        <v>1610.7000000000001</v>
      </c>
      <c r="I292" s="252"/>
      <c r="J292" s="248"/>
      <c r="K292" s="248"/>
      <c r="L292" s="253"/>
      <c r="M292" s="254"/>
      <c r="N292" s="255"/>
      <c r="O292" s="255"/>
      <c r="P292" s="255"/>
      <c r="Q292" s="255"/>
      <c r="R292" s="255"/>
      <c r="S292" s="255"/>
      <c r="T292" s="256"/>
      <c r="AT292" s="257" t="s">
        <v>195</v>
      </c>
      <c r="AU292" s="257" t="s">
        <v>84</v>
      </c>
      <c r="AV292" s="12" t="s">
        <v>189</v>
      </c>
      <c r="AW292" s="12" t="s">
        <v>39</v>
      </c>
      <c r="AX292" s="12" t="s">
        <v>16</v>
      </c>
      <c r="AY292" s="257" t="s">
        <v>183</v>
      </c>
    </row>
    <row r="293" s="1" customFormat="1" ht="25.5" customHeight="1">
      <c r="B293" s="45"/>
      <c r="C293" s="221" t="s">
        <v>445</v>
      </c>
      <c r="D293" s="221" t="s">
        <v>185</v>
      </c>
      <c r="E293" s="222" t="s">
        <v>446</v>
      </c>
      <c r="F293" s="223" t="s">
        <v>447</v>
      </c>
      <c r="G293" s="224" t="s">
        <v>106</v>
      </c>
      <c r="H293" s="225">
        <v>1908.5</v>
      </c>
      <c r="I293" s="226"/>
      <c r="J293" s="227">
        <f>ROUND(I293*H293,2)</f>
        <v>0</v>
      </c>
      <c r="K293" s="223" t="s">
        <v>188</v>
      </c>
      <c r="L293" s="71"/>
      <c r="M293" s="228" t="s">
        <v>21</v>
      </c>
      <c r="N293" s="229" t="s">
        <v>46</v>
      </c>
      <c r="O293" s="46"/>
      <c r="P293" s="230">
        <f>O293*H293</f>
        <v>0</v>
      </c>
      <c r="Q293" s="230">
        <v>0</v>
      </c>
      <c r="R293" s="230">
        <f>Q293*H293</f>
        <v>0</v>
      </c>
      <c r="S293" s="230">
        <v>0</v>
      </c>
      <c r="T293" s="231">
        <f>S293*H293</f>
        <v>0</v>
      </c>
      <c r="AR293" s="23" t="s">
        <v>189</v>
      </c>
      <c r="AT293" s="23" t="s">
        <v>185</v>
      </c>
      <c r="AU293" s="23" t="s">
        <v>84</v>
      </c>
      <c r="AY293" s="23" t="s">
        <v>183</v>
      </c>
      <c r="BE293" s="232">
        <f>IF(N293="základní",J293,0)</f>
        <v>0</v>
      </c>
      <c r="BF293" s="232">
        <f>IF(N293="snížená",J293,0)</f>
        <v>0</v>
      </c>
      <c r="BG293" s="232">
        <f>IF(N293="zákl. přenesená",J293,0)</f>
        <v>0</v>
      </c>
      <c r="BH293" s="232">
        <f>IF(N293="sníž. přenesená",J293,0)</f>
        <v>0</v>
      </c>
      <c r="BI293" s="232">
        <f>IF(N293="nulová",J293,0)</f>
        <v>0</v>
      </c>
      <c r="BJ293" s="23" t="s">
        <v>16</v>
      </c>
      <c r="BK293" s="232">
        <f>ROUND(I293*H293,2)</f>
        <v>0</v>
      </c>
      <c r="BL293" s="23" t="s">
        <v>189</v>
      </c>
      <c r="BM293" s="23" t="s">
        <v>448</v>
      </c>
    </row>
    <row r="294" s="1" customFormat="1">
      <c r="B294" s="45"/>
      <c r="C294" s="73"/>
      <c r="D294" s="233" t="s">
        <v>191</v>
      </c>
      <c r="E294" s="73"/>
      <c r="F294" s="234" t="s">
        <v>449</v>
      </c>
      <c r="G294" s="73"/>
      <c r="H294" s="73"/>
      <c r="I294" s="191"/>
      <c r="J294" s="73"/>
      <c r="K294" s="73"/>
      <c r="L294" s="71"/>
      <c r="M294" s="235"/>
      <c r="N294" s="46"/>
      <c r="O294" s="46"/>
      <c r="P294" s="46"/>
      <c r="Q294" s="46"/>
      <c r="R294" s="46"/>
      <c r="S294" s="46"/>
      <c r="T294" s="94"/>
      <c r="AT294" s="23" t="s">
        <v>191</v>
      </c>
      <c r="AU294" s="23" t="s">
        <v>84</v>
      </c>
    </row>
    <row r="295" s="11" customFormat="1">
      <c r="B295" s="236"/>
      <c r="C295" s="237"/>
      <c r="D295" s="233" t="s">
        <v>195</v>
      </c>
      <c r="E295" s="238" t="s">
        <v>21</v>
      </c>
      <c r="F295" s="239" t="s">
        <v>104</v>
      </c>
      <c r="G295" s="237"/>
      <c r="H295" s="240">
        <v>1908.5</v>
      </c>
      <c r="I295" s="241"/>
      <c r="J295" s="237"/>
      <c r="K295" s="237"/>
      <c r="L295" s="242"/>
      <c r="M295" s="243"/>
      <c r="N295" s="244"/>
      <c r="O295" s="244"/>
      <c r="P295" s="244"/>
      <c r="Q295" s="244"/>
      <c r="R295" s="244"/>
      <c r="S295" s="244"/>
      <c r="T295" s="245"/>
      <c r="AT295" s="246" t="s">
        <v>195</v>
      </c>
      <c r="AU295" s="246" t="s">
        <v>84</v>
      </c>
      <c r="AV295" s="11" t="s">
        <v>84</v>
      </c>
      <c r="AW295" s="11" t="s">
        <v>39</v>
      </c>
      <c r="AX295" s="11" t="s">
        <v>75</v>
      </c>
      <c r="AY295" s="246" t="s">
        <v>183</v>
      </c>
    </row>
    <row r="296" s="12" customFormat="1">
      <c r="B296" s="247"/>
      <c r="C296" s="248"/>
      <c r="D296" s="233" t="s">
        <v>195</v>
      </c>
      <c r="E296" s="249" t="s">
        <v>21</v>
      </c>
      <c r="F296" s="250" t="s">
        <v>199</v>
      </c>
      <c r="G296" s="248"/>
      <c r="H296" s="251">
        <v>1908.5</v>
      </c>
      <c r="I296" s="252"/>
      <c r="J296" s="248"/>
      <c r="K296" s="248"/>
      <c r="L296" s="253"/>
      <c r="M296" s="254"/>
      <c r="N296" s="255"/>
      <c r="O296" s="255"/>
      <c r="P296" s="255"/>
      <c r="Q296" s="255"/>
      <c r="R296" s="255"/>
      <c r="S296" s="255"/>
      <c r="T296" s="256"/>
      <c r="AT296" s="257" t="s">
        <v>195</v>
      </c>
      <c r="AU296" s="257" t="s">
        <v>84</v>
      </c>
      <c r="AV296" s="12" t="s">
        <v>189</v>
      </c>
      <c r="AW296" s="12" t="s">
        <v>39</v>
      </c>
      <c r="AX296" s="12" t="s">
        <v>16</v>
      </c>
      <c r="AY296" s="257" t="s">
        <v>183</v>
      </c>
    </row>
    <row r="297" s="1" customFormat="1" ht="25.5" customHeight="1">
      <c r="B297" s="45"/>
      <c r="C297" s="221" t="s">
        <v>450</v>
      </c>
      <c r="D297" s="221" t="s">
        <v>185</v>
      </c>
      <c r="E297" s="222" t="s">
        <v>451</v>
      </c>
      <c r="F297" s="223" t="s">
        <v>452</v>
      </c>
      <c r="G297" s="224" t="s">
        <v>106</v>
      </c>
      <c r="H297" s="225">
        <v>1907.5</v>
      </c>
      <c r="I297" s="226"/>
      <c r="J297" s="227">
        <f>ROUND(I297*H297,2)</f>
        <v>0</v>
      </c>
      <c r="K297" s="223" t="s">
        <v>188</v>
      </c>
      <c r="L297" s="71"/>
      <c r="M297" s="228" t="s">
        <v>21</v>
      </c>
      <c r="N297" s="229" t="s">
        <v>46</v>
      </c>
      <c r="O297" s="46"/>
      <c r="P297" s="230">
        <f>O297*H297</f>
        <v>0</v>
      </c>
      <c r="Q297" s="230">
        <v>0</v>
      </c>
      <c r="R297" s="230">
        <f>Q297*H297</f>
        <v>0</v>
      </c>
      <c r="S297" s="230">
        <v>0</v>
      </c>
      <c r="T297" s="231">
        <f>S297*H297</f>
        <v>0</v>
      </c>
      <c r="AR297" s="23" t="s">
        <v>189</v>
      </c>
      <c r="AT297" s="23" t="s">
        <v>185</v>
      </c>
      <c r="AU297" s="23" t="s">
        <v>84</v>
      </c>
      <c r="AY297" s="23" t="s">
        <v>183</v>
      </c>
      <c r="BE297" s="232">
        <f>IF(N297="základní",J297,0)</f>
        <v>0</v>
      </c>
      <c r="BF297" s="232">
        <f>IF(N297="snížená",J297,0)</f>
        <v>0</v>
      </c>
      <c r="BG297" s="232">
        <f>IF(N297="zákl. přenesená",J297,0)</f>
        <v>0</v>
      </c>
      <c r="BH297" s="232">
        <f>IF(N297="sníž. přenesená",J297,0)</f>
        <v>0</v>
      </c>
      <c r="BI297" s="232">
        <f>IF(N297="nulová",J297,0)</f>
        <v>0</v>
      </c>
      <c r="BJ297" s="23" t="s">
        <v>16</v>
      </c>
      <c r="BK297" s="232">
        <f>ROUND(I297*H297,2)</f>
        <v>0</v>
      </c>
      <c r="BL297" s="23" t="s">
        <v>189</v>
      </c>
      <c r="BM297" s="23" t="s">
        <v>453</v>
      </c>
    </row>
    <row r="298" s="1" customFormat="1">
      <c r="B298" s="45"/>
      <c r="C298" s="73"/>
      <c r="D298" s="233" t="s">
        <v>191</v>
      </c>
      <c r="E298" s="73"/>
      <c r="F298" s="234" t="s">
        <v>449</v>
      </c>
      <c r="G298" s="73"/>
      <c r="H298" s="73"/>
      <c r="I298" s="191"/>
      <c r="J298" s="73"/>
      <c r="K298" s="73"/>
      <c r="L298" s="71"/>
      <c r="M298" s="235"/>
      <c r="N298" s="46"/>
      <c r="O298" s="46"/>
      <c r="P298" s="46"/>
      <c r="Q298" s="46"/>
      <c r="R298" s="46"/>
      <c r="S298" s="46"/>
      <c r="T298" s="94"/>
      <c r="AT298" s="23" t="s">
        <v>191</v>
      </c>
      <c r="AU298" s="23" t="s">
        <v>84</v>
      </c>
    </row>
    <row r="299" s="11" customFormat="1">
      <c r="B299" s="236"/>
      <c r="C299" s="237"/>
      <c r="D299" s="233" t="s">
        <v>195</v>
      </c>
      <c r="E299" s="238" t="s">
        <v>21</v>
      </c>
      <c r="F299" s="239" t="s">
        <v>108</v>
      </c>
      <c r="G299" s="237"/>
      <c r="H299" s="240">
        <v>1907.5</v>
      </c>
      <c r="I299" s="241"/>
      <c r="J299" s="237"/>
      <c r="K299" s="237"/>
      <c r="L299" s="242"/>
      <c r="M299" s="243"/>
      <c r="N299" s="244"/>
      <c r="O299" s="244"/>
      <c r="P299" s="244"/>
      <c r="Q299" s="244"/>
      <c r="R299" s="244"/>
      <c r="S299" s="244"/>
      <c r="T299" s="245"/>
      <c r="AT299" s="246" t="s">
        <v>195</v>
      </c>
      <c r="AU299" s="246" t="s">
        <v>84</v>
      </c>
      <c r="AV299" s="11" t="s">
        <v>84</v>
      </c>
      <c r="AW299" s="11" t="s">
        <v>39</v>
      </c>
      <c r="AX299" s="11" t="s">
        <v>75</v>
      </c>
      <c r="AY299" s="246" t="s">
        <v>183</v>
      </c>
    </row>
    <row r="300" s="12" customFormat="1">
      <c r="B300" s="247"/>
      <c r="C300" s="248"/>
      <c r="D300" s="233" t="s">
        <v>195</v>
      </c>
      <c r="E300" s="249" t="s">
        <v>21</v>
      </c>
      <c r="F300" s="250" t="s">
        <v>199</v>
      </c>
      <c r="G300" s="248"/>
      <c r="H300" s="251">
        <v>1907.5</v>
      </c>
      <c r="I300" s="252"/>
      <c r="J300" s="248"/>
      <c r="K300" s="248"/>
      <c r="L300" s="253"/>
      <c r="M300" s="254"/>
      <c r="N300" s="255"/>
      <c r="O300" s="255"/>
      <c r="P300" s="255"/>
      <c r="Q300" s="255"/>
      <c r="R300" s="255"/>
      <c r="S300" s="255"/>
      <c r="T300" s="256"/>
      <c r="AT300" s="257" t="s">
        <v>195</v>
      </c>
      <c r="AU300" s="257" t="s">
        <v>84</v>
      </c>
      <c r="AV300" s="12" t="s">
        <v>189</v>
      </c>
      <c r="AW300" s="12" t="s">
        <v>39</v>
      </c>
      <c r="AX300" s="12" t="s">
        <v>16</v>
      </c>
      <c r="AY300" s="257" t="s">
        <v>183</v>
      </c>
    </row>
    <row r="301" s="1" customFormat="1" ht="16.5" customHeight="1">
      <c r="B301" s="45"/>
      <c r="C301" s="221" t="s">
        <v>454</v>
      </c>
      <c r="D301" s="221" t="s">
        <v>185</v>
      </c>
      <c r="E301" s="222" t="s">
        <v>455</v>
      </c>
      <c r="F301" s="223" t="s">
        <v>456</v>
      </c>
      <c r="G301" s="224" t="s">
        <v>98</v>
      </c>
      <c r="H301" s="225">
        <v>1409.3630000000001</v>
      </c>
      <c r="I301" s="226"/>
      <c r="J301" s="227">
        <f>ROUND(I301*H301,2)</f>
        <v>0</v>
      </c>
      <c r="K301" s="223" t="s">
        <v>188</v>
      </c>
      <c r="L301" s="71"/>
      <c r="M301" s="228" t="s">
        <v>21</v>
      </c>
      <c r="N301" s="229" t="s">
        <v>46</v>
      </c>
      <c r="O301" s="46"/>
      <c r="P301" s="230">
        <f>O301*H301</f>
        <v>0</v>
      </c>
      <c r="Q301" s="230">
        <v>4.0000000000000003E-05</v>
      </c>
      <c r="R301" s="230">
        <f>Q301*H301</f>
        <v>0.056374520000000004</v>
      </c>
      <c r="S301" s="230">
        <v>0</v>
      </c>
      <c r="T301" s="231">
        <f>S301*H301</f>
        <v>0</v>
      </c>
      <c r="AR301" s="23" t="s">
        <v>189</v>
      </c>
      <c r="AT301" s="23" t="s">
        <v>185</v>
      </c>
      <c r="AU301" s="23" t="s">
        <v>84</v>
      </c>
      <c r="AY301" s="23" t="s">
        <v>183</v>
      </c>
      <c r="BE301" s="232">
        <f>IF(N301="základní",J301,0)</f>
        <v>0</v>
      </c>
      <c r="BF301" s="232">
        <f>IF(N301="snížená",J301,0)</f>
        <v>0</v>
      </c>
      <c r="BG301" s="232">
        <f>IF(N301="zákl. přenesená",J301,0)</f>
        <v>0</v>
      </c>
      <c r="BH301" s="232">
        <f>IF(N301="sníž. přenesená",J301,0)</f>
        <v>0</v>
      </c>
      <c r="BI301" s="232">
        <f>IF(N301="nulová",J301,0)</f>
        <v>0</v>
      </c>
      <c r="BJ301" s="23" t="s">
        <v>16</v>
      </c>
      <c r="BK301" s="232">
        <f>ROUND(I301*H301,2)</f>
        <v>0</v>
      </c>
      <c r="BL301" s="23" t="s">
        <v>189</v>
      </c>
      <c r="BM301" s="23" t="s">
        <v>457</v>
      </c>
    </row>
    <row r="302" s="1" customFormat="1">
      <c r="B302" s="45"/>
      <c r="C302" s="73"/>
      <c r="D302" s="233" t="s">
        <v>191</v>
      </c>
      <c r="E302" s="73"/>
      <c r="F302" s="234" t="s">
        <v>458</v>
      </c>
      <c r="G302" s="73"/>
      <c r="H302" s="73"/>
      <c r="I302" s="191"/>
      <c r="J302" s="73"/>
      <c r="K302" s="73"/>
      <c r="L302" s="71"/>
      <c r="M302" s="235"/>
      <c r="N302" s="46"/>
      <c r="O302" s="46"/>
      <c r="P302" s="46"/>
      <c r="Q302" s="46"/>
      <c r="R302" s="46"/>
      <c r="S302" s="46"/>
      <c r="T302" s="94"/>
      <c r="AT302" s="23" t="s">
        <v>191</v>
      </c>
      <c r="AU302" s="23" t="s">
        <v>84</v>
      </c>
    </row>
    <row r="303" s="13" customFormat="1">
      <c r="B303" s="258"/>
      <c r="C303" s="259"/>
      <c r="D303" s="233" t="s">
        <v>195</v>
      </c>
      <c r="E303" s="260" t="s">
        <v>21</v>
      </c>
      <c r="F303" s="261" t="s">
        <v>459</v>
      </c>
      <c r="G303" s="259"/>
      <c r="H303" s="260" t="s">
        <v>21</v>
      </c>
      <c r="I303" s="262"/>
      <c r="J303" s="259"/>
      <c r="K303" s="259"/>
      <c r="L303" s="263"/>
      <c r="M303" s="264"/>
      <c r="N303" s="265"/>
      <c r="O303" s="265"/>
      <c r="P303" s="265"/>
      <c r="Q303" s="265"/>
      <c r="R303" s="265"/>
      <c r="S303" s="265"/>
      <c r="T303" s="266"/>
      <c r="AT303" s="267" t="s">
        <v>195</v>
      </c>
      <c r="AU303" s="267" t="s">
        <v>84</v>
      </c>
      <c r="AV303" s="13" t="s">
        <v>16</v>
      </c>
      <c r="AW303" s="13" t="s">
        <v>39</v>
      </c>
      <c r="AX303" s="13" t="s">
        <v>75</v>
      </c>
      <c r="AY303" s="267" t="s">
        <v>183</v>
      </c>
    </row>
    <row r="304" s="11" customFormat="1">
      <c r="B304" s="236"/>
      <c r="C304" s="237"/>
      <c r="D304" s="233" t="s">
        <v>195</v>
      </c>
      <c r="E304" s="238" t="s">
        <v>21</v>
      </c>
      <c r="F304" s="239" t="s">
        <v>460</v>
      </c>
      <c r="G304" s="237"/>
      <c r="H304" s="240">
        <v>604.01300000000003</v>
      </c>
      <c r="I304" s="241"/>
      <c r="J304" s="237"/>
      <c r="K304" s="237"/>
      <c r="L304" s="242"/>
      <c r="M304" s="243"/>
      <c r="N304" s="244"/>
      <c r="O304" s="244"/>
      <c r="P304" s="244"/>
      <c r="Q304" s="244"/>
      <c r="R304" s="244"/>
      <c r="S304" s="244"/>
      <c r="T304" s="245"/>
      <c r="AT304" s="246" t="s">
        <v>195</v>
      </c>
      <c r="AU304" s="246" t="s">
        <v>84</v>
      </c>
      <c r="AV304" s="11" t="s">
        <v>84</v>
      </c>
      <c r="AW304" s="11" t="s">
        <v>39</v>
      </c>
      <c r="AX304" s="11" t="s">
        <v>75</v>
      </c>
      <c r="AY304" s="246" t="s">
        <v>183</v>
      </c>
    </row>
    <row r="305" s="11" customFormat="1">
      <c r="B305" s="236"/>
      <c r="C305" s="237"/>
      <c r="D305" s="233" t="s">
        <v>195</v>
      </c>
      <c r="E305" s="238" t="s">
        <v>21</v>
      </c>
      <c r="F305" s="239" t="s">
        <v>461</v>
      </c>
      <c r="G305" s="237"/>
      <c r="H305" s="240">
        <v>805.35000000000002</v>
      </c>
      <c r="I305" s="241"/>
      <c r="J305" s="237"/>
      <c r="K305" s="237"/>
      <c r="L305" s="242"/>
      <c r="M305" s="243"/>
      <c r="N305" s="244"/>
      <c r="O305" s="244"/>
      <c r="P305" s="244"/>
      <c r="Q305" s="244"/>
      <c r="R305" s="244"/>
      <c r="S305" s="244"/>
      <c r="T305" s="245"/>
      <c r="AT305" s="246" t="s">
        <v>195</v>
      </c>
      <c r="AU305" s="246" t="s">
        <v>84</v>
      </c>
      <c r="AV305" s="11" t="s">
        <v>84</v>
      </c>
      <c r="AW305" s="11" t="s">
        <v>39</v>
      </c>
      <c r="AX305" s="11" t="s">
        <v>75</v>
      </c>
      <c r="AY305" s="246" t="s">
        <v>183</v>
      </c>
    </row>
    <row r="306" s="12" customFormat="1">
      <c r="B306" s="247"/>
      <c r="C306" s="248"/>
      <c r="D306" s="233" t="s">
        <v>195</v>
      </c>
      <c r="E306" s="249" t="s">
        <v>21</v>
      </c>
      <c r="F306" s="250" t="s">
        <v>199</v>
      </c>
      <c r="G306" s="248"/>
      <c r="H306" s="251">
        <v>1409.3630000000001</v>
      </c>
      <c r="I306" s="252"/>
      <c r="J306" s="248"/>
      <c r="K306" s="248"/>
      <c r="L306" s="253"/>
      <c r="M306" s="254"/>
      <c r="N306" s="255"/>
      <c r="O306" s="255"/>
      <c r="P306" s="255"/>
      <c r="Q306" s="255"/>
      <c r="R306" s="255"/>
      <c r="S306" s="255"/>
      <c r="T306" s="256"/>
      <c r="AT306" s="257" t="s">
        <v>195</v>
      </c>
      <c r="AU306" s="257" t="s">
        <v>84</v>
      </c>
      <c r="AV306" s="12" t="s">
        <v>189</v>
      </c>
      <c r="AW306" s="12" t="s">
        <v>39</v>
      </c>
      <c r="AX306" s="12" t="s">
        <v>16</v>
      </c>
      <c r="AY306" s="257" t="s">
        <v>183</v>
      </c>
    </row>
    <row r="307" s="1" customFormat="1" ht="16.5" customHeight="1">
      <c r="B307" s="45"/>
      <c r="C307" s="221" t="s">
        <v>462</v>
      </c>
      <c r="D307" s="221" t="s">
        <v>185</v>
      </c>
      <c r="E307" s="222" t="s">
        <v>463</v>
      </c>
      <c r="F307" s="223" t="s">
        <v>464</v>
      </c>
      <c r="G307" s="224" t="s">
        <v>106</v>
      </c>
      <c r="H307" s="225">
        <v>1908.5</v>
      </c>
      <c r="I307" s="226"/>
      <c r="J307" s="227">
        <f>ROUND(I307*H307,2)</f>
        <v>0</v>
      </c>
      <c r="K307" s="223" t="s">
        <v>188</v>
      </c>
      <c r="L307" s="71"/>
      <c r="M307" s="228" t="s">
        <v>21</v>
      </c>
      <c r="N307" s="229" t="s">
        <v>46</v>
      </c>
      <c r="O307" s="46"/>
      <c r="P307" s="230">
        <f>O307*H307</f>
        <v>0</v>
      </c>
      <c r="Q307" s="230">
        <v>0</v>
      </c>
      <c r="R307" s="230">
        <f>Q307*H307</f>
        <v>0</v>
      </c>
      <c r="S307" s="230">
        <v>0</v>
      </c>
      <c r="T307" s="231">
        <f>S307*H307</f>
        <v>0</v>
      </c>
      <c r="AR307" s="23" t="s">
        <v>189</v>
      </c>
      <c r="AT307" s="23" t="s">
        <v>185</v>
      </c>
      <c r="AU307" s="23" t="s">
        <v>84</v>
      </c>
      <c r="AY307" s="23" t="s">
        <v>183</v>
      </c>
      <c r="BE307" s="232">
        <f>IF(N307="základní",J307,0)</f>
        <v>0</v>
      </c>
      <c r="BF307" s="232">
        <f>IF(N307="snížená",J307,0)</f>
        <v>0</v>
      </c>
      <c r="BG307" s="232">
        <f>IF(N307="zákl. přenesená",J307,0)</f>
        <v>0</v>
      </c>
      <c r="BH307" s="232">
        <f>IF(N307="sníž. přenesená",J307,0)</f>
        <v>0</v>
      </c>
      <c r="BI307" s="232">
        <f>IF(N307="nulová",J307,0)</f>
        <v>0</v>
      </c>
      <c r="BJ307" s="23" t="s">
        <v>16</v>
      </c>
      <c r="BK307" s="232">
        <f>ROUND(I307*H307,2)</f>
        <v>0</v>
      </c>
      <c r="BL307" s="23" t="s">
        <v>189</v>
      </c>
      <c r="BM307" s="23" t="s">
        <v>465</v>
      </c>
    </row>
    <row r="308" s="1" customFormat="1">
      <c r="B308" s="45"/>
      <c r="C308" s="73"/>
      <c r="D308" s="233" t="s">
        <v>191</v>
      </c>
      <c r="E308" s="73"/>
      <c r="F308" s="234" t="s">
        <v>466</v>
      </c>
      <c r="G308" s="73"/>
      <c r="H308" s="73"/>
      <c r="I308" s="191"/>
      <c r="J308" s="73"/>
      <c r="K308" s="73"/>
      <c r="L308" s="71"/>
      <c r="M308" s="235"/>
      <c r="N308" s="46"/>
      <c r="O308" s="46"/>
      <c r="P308" s="46"/>
      <c r="Q308" s="46"/>
      <c r="R308" s="46"/>
      <c r="S308" s="46"/>
      <c r="T308" s="94"/>
      <c r="AT308" s="23" t="s">
        <v>191</v>
      </c>
      <c r="AU308" s="23" t="s">
        <v>84</v>
      </c>
    </row>
    <row r="309" s="11" customFormat="1">
      <c r="B309" s="236"/>
      <c r="C309" s="237"/>
      <c r="D309" s="233" t="s">
        <v>195</v>
      </c>
      <c r="E309" s="238" t="s">
        <v>21</v>
      </c>
      <c r="F309" s="239" t="s">
        <v>467</v>
      </c>
      <c r="G309" s="237"/>
      <c r="H309" s="240">
        <v>1908.5</v>
      </c>
      <c r="I309" s="241"/>
      <c r="J309" s="237"/>
      <c r="K309" s="237"/>
      <c r="L309" s="242"/>
      <c r="M309" s="243"/>
      <c r="N309" s="244"/>
      <c r="O309" s="244"/>
      <c r="P309" s="244"/>
      <c r="Q309" s="244"/>
      <c r="R309" s="244"/>
      <c r="S309" s="244"/>
      <c r="T309" s="245"/>
      <c r="AT309" s="246" t="s">
        <v>195</v>
      </c>
      <c r="AU309" s="246" t="s">
        <v>84</v>
      </c>
      <c r="AV309" s="11" t="s">
        <v>84</v>
      </c>
      <c r="AW309" s="11" t="s">
        <v>39</v>
      </c>
      <c r="AX309" s="11" t="s">
        <v>75</v>
      </c>
      <c r="AY309" s="246" t="s">
        <v>183</v>
      </c>
    </row>
    <row r="310" s="12" customFormat="1">
      <c r="B310" s="247"/>
      <c r="C310" s="248"/>
      <c r="D310" s="233" t="s">
        <v>195</v>
      </c>
      <c r="E310" s="249" t="s">
        <v>104</v>
      </c>
      <c r="F310" s="250" t="s">
        <v>199</v>
      </c>
      <c r="G310" s="248"/>
      <c r="H310" s="251">
        <v>1908.5</v>
      </c>
      <c r="I310" s="252"/>
      <c r="J310" s="248"/>
      <c r="K310" s="248"/>
      <c r="L310" s="253"/>
      <c r="M310" s="254"/>
      <c r="N310" s="255"/>
      <c r="O310" s="255"/>
      <c r="P310" s="255"/>
      <c r="Q310" s="255"/>
      <c r="R310" s="255"/>
      <c r="S310" s="255"/>
      <c r="T310" s="256"/>
      <c r="AT310" s="257" t="s">
        <v>195</v>
      </c>
      <c r="AU310" s="257" t="s">
        <v>84</v>
      </c>
      <c r="AV310" s="12" t="s">
        <v>189</v>
      </c>
      <c r="AW310" s="12" t="s">
        <v>39</v>
      </c>
      <c r="AX310" s="12" t="s">
        <v>16</v>
      </c>
      <c r="AY310" s="257" t="s">
        <v>183</v>
      </c>
    </row>
    <row r="311" s="1" customFormat="1" ht="25.5" customHeight="1">
      <c r="B311" s="45"/>
      <c r="C311" s="221" t="s">
        <v>468</v>
      </c>
      <c r="D311" s="221" t="s">
        <v>185</v>
      </c>
      <c r="E311" s="222" t="s">
        <v>469</v>
      </c>
      <c r="F311" s="223" t="s">
        <v>470</v>
      </c>
      <c r="G311" s="224" t="s">
        <v>106</v>
      </c>
      <c r="H311" s="225">
        <v>1907.5</v>
      </c>
      <c r="I311" s="226"/>
      <c r="J311" s="227">
        <f>ROUND(I311*H311,2)</f>
        <v>0</v>
      </c>
      <c r="K311" s="223" t="s">
        <v>188</v>
      </c>
      <c r="L311" s="71"/>
      <c r="M311" s="228" t="s">
        <v>21</v>
      </c>
      <c r="N311" s="229" t="s">
        <v>46</v>
      </c>
      <c r="O311" s="46"/>
      <c r="P311" s="230">
        <f>O311*H311</f>
        <v>0</v>
      </c>
      <c r="Q311" s="230">
        <v>0</v>
      </c>
      <c r="R311" s="230">
        <f>Q311*H311</f>
        <v>0</v>
      </c>
      <c r="S311" s="230">
        <v>0</v>
      </c>
      <c r="T311" s="231">
        <f>S311*H311</f>
        <v>0</v>
      </c>
      <c r="AR311" s="23" t="s">
        <v>189</v>
      </c>
      <c r="AT311" s="23" t="s">
        <v>185</v>
      </c>
      <c r="AU311" s="23" t="s">
        <v>84</v>
      </c>
      <c r="AY311" s="23" t="s">
        <v>183</v>
      </c>
      <c r="BE311" s="232">
        <f>IF(N311="základní",J311,0)</f>
        <v>0</v>
      </c>
      <c r="BF311" s="232">
        <f>IF(N311="snížená",J311,0)</f>
        <v>0</v>
      </c>
      <c r="BG311" s="232">
        <f>IF(N311="zákl. přenesená",J311,0)</f>
        <v>0</v>
      </c>
      <c r="BH311" s="232">
        <f>IF(N311="sníž. přenesená",J311,0)</f>
        <v>0</v>
      </c>
      <c r="BI311" s="232">
        <f>IF(N311="nulová",J311,0)</f>
        <v>0</v>
      </c>
      <c r="BJ311" s="23" t="s">
        <v>16</v>
      </c>
      <c r="BK311" s="232">
        <f>ROUND(I311*H311,2)</f>
        <v>0</v>
      </c>
      <c r="BL311" s="23" t="s">
        <v>189</v>
      </c>
      <c r="BM311" s="23" t="s">
        <v>471</v>
      </c>
    </row>
    <row r="312" s="1" customFormat="1">
      <c r="B312" s="45"/>
      <c r="C312" s="73"/>
      <c r="D312" s="233" t="s">
        <v>191</v>
      </c>
      <c r="E312" s="73"/>
      <c r="F312" s="234" t="s">
        <v>466</v>
      </c>
      <c r="G312" s="73"/>
      <c r="H312" s="73"/>
      <c r="I312" s="191"/>
      <c r="J312" s="73"/>
      <c r="K312" s="73"/>
      <c r="L312" s="71"/>
      <c r="M312" s="235"/>
      <c r="N312" s="46"/>
      <c r="O312" s="46"/>
      <c r="P312" s="46"/>
      <c r="Q312" s="46"/>
      <c r="R312" s="46"/>
      <c r="S312" s="46"/>
      <c r="T312" s="94"/>
      <c r="AT312" s="23" t="s">
        <v>191</v>
      </c>
      <c r="AU312" s="23" t="s">
        <v>84</v>
      </c>
    </row>
    <row r="313" s="11" customFormat="1">
      <c r="B313" s="236"/>
      <c r="C313" s="237"/>
      <c r="D313" s="233" t="s">
        <v>195</v>
      </c>
      <c r="E313" s="238" t="s">
        <v>21</v>
      </c>
      <c r="F313" s="239" t="s">
        <v>472</v>
      </c>
      <c r="G313" s="237"/>
      <c r="H313" s="240">
        <v>1907.5</v>
      </c>
      <c r="I313" s="241"/>
      <c r="J313" s="237"/>
      <c r="K313" s="237"/>
      <c r="L313" s="242"/>
      <c r="M313" s="243"/>
      <c r="N313" s="244"/>
      <c r="O313" s="244"/>
      <c r="P313" s="244"/>
      <c r="Q313" s="244"/>
      <c r="R313" s="244"/>
      <c r="S313" s="244"/>
      <c r="T313" s="245"/>
      <c r="AT313" s="246" t="s">
        <v>195</v>
      </c>
      <c r="AU313" s="246" t="s">
        <v>84</v>
      </c>
      <c r="AV313" s="11" t="s">
        <v>84</v>
      </c>
      <c r="AW313" s="11" t="s">
        <v>39</v>
      </c>
      <c r="AX313" s="11" t="s">
        <v>75</v>
      </c>
      <c r="AY313" s="246" t="s">
        <v>183</v>
      </c>
    </row>
    <row r="314" s="12" customFormat="1">
      <c r="B314" s="247"/>
      <c r="C314" s="248"/>
      <c r="D314" s="233" t="s">
        <v>195</v>
      </c>
      <c r="E314" s="249" t="s">
        <v>108</v>
      </c>
      <c r="F314" s="250" t="s">
        <v>199</v>
      </c>
      <c r="G314" s="248"/>
      <c r="H314" s="251">
        <v>1907.5</v>
      </c>
      <c r="I314" s="252"/>
      <c r="J314" s="248"/>
      <c r="K314" s="248"/>
      <c r="L314" s="253"/>
      <c r="M314" s="254"/>
      <c r="N314" s="255"/>
      <c r="O314" s="255"/>
      <c r="P314" s="255"/>
      <c r="Q314" s="255"/>
      <c r="R314" s="255"/>
      <c r="S314" s="255"/>
      <c r="T314" s="256"/>
      <c r="AT314" s="257" t="s">
        <v>195</v>
      </c>
      <c r="AU314" s="257" t="s">
        <v>84</v>
      </c>
      <c r="AV314" s="12" t="s">
        <v>189</v>
      </c>
      <c r="AW314" s="12" t="s">
        <v>39</v>
      </c>
      <c r="AX314" s="12" t="s">
        <v>16</v>
      </c>
      <c r="AY314" s="257" t="s">
        <v>183</v>
      </c>
    </row>
    <row r="315" s="1" customFormat="1" ht="38.25" customHeight="1">
      <c r="B315" s="45"/>
      <c r="C315" s="221" t="s">
        <v>473</v>
      </c>
      <c r="D315" s="221" t="s">
        <v>185</v>
      </c>
      <c r="E315" s="222" t="s">
        <v>474</v>
      </c>
      <c r="F315" s="223" t="s">
        <v>475</v>
      </c>
      <c r="G315" s="224" t="s">
        <v>98</v>
      </c>
      <c r="H315" s="225">
        <v>6979.6999999999998</v>
      </c>
      <c r="I315" s="226"/>
      <c r="J315" s="227">
        <f>ROUND(I315*H315,2)</f>
        <v>0</v>
      </c>
      <c r="K315" s="223" t="s">
        <v>188</v>
      </c>
      <c r="L315" s="71"/>
      <c r="M315" s="228" t="s">
        <v>21</v>
      </c>
      <c r="N315" s="229" t="s">
        <v>46</v>
      </c>
      <c r="O315" s="46"/>
      <c r="P315" s="230">
        <f>O315*H315</f>
        <v>0</v>
      </c>
      <c r="Q315" s="230">
        <v>0</v>
      </c>
      <c r="R315" s="230">
        <f>Q315*H315</f>
        <v>0</v>
      </c>
      <c r="S315" s="230">
        <v>0.02</v>
      </c>
      <c r="T315" s="231">
        <f>S315*H315</f>
        <v>139.59399999999999</v>
      </c>
      <c r="AR315" s="23" t="s">
        <v>189</v>
      </c>
      <c r="AT315" s="23" t="s">
        <v>185</v>
      </c>
      <c r="AU315" s="23" t="s">
        <v>84</v>
      </c>
      <c r="AY315" s="23" t="s">
        <v>183</v>
      </c>
      <c r="BE315" s="232">
        <f>IF(N315="základní",J315,0)</f>
        <v>0</v>
      </c>
      <c r="BF315" s="232">
        <f>IF(N315="snížená",J315,0)</f>
        <v>0</v>
      </c>
      <c r="BG315" s="232">
        <f>IF(N315="zákl. přenesená",J315,0)</f>
        <v>0</v>
      </c>
      <c r="BH315" s="232">
        <f>IF(N315="sníž. přenesená",J315,0)</f>
        <v>0</v>
      </c>
      <c r="BI315" s="232">
        <f>IF(N315="nulová",J315,0)</f>
        <v>0</v>
      </c>
      <c r="BJ315" s="23" t="s">
        <v>16</v>
      </c>
      <c r="BK315" s="232">
        <f>ROUND(I315*H315,2)</f>
        <v>0</v>
      </c>
      <c r="BL315" s="23" t="s">
        <v>189</v>
      </c>
      <c r="BM315" s="23" t="s">
        <v>476</v>
      </c>
    </row>
    <row r="316" s="1" customFormat="1">
      <c r="B316" s="45"/>
      <c r="C316" s="73"/>
      <c r="D316" s="233" t="s">
        <v>191</v>
      </c>
      <c r="E316" s="73"/>
      <c r="F316" s="234" t="s">
        <v>477</v>
      </c>
      <c r="G316" s="73"/>
      <c r="H316" s="73"/>
      <c r="I316" s="191"/>
      <c r="J316" s="73"/>
      <c r="K316" s="73"/>
      <c r="L316" s="71"/>
      <c r="M316" s="235"/>
      <c r="N316" s="46"/>
      <c r="O316" s="46"/>
      <c r="P316" s="46"/>
      <c r="Q316" s="46"/>
      <c r="R316" s="46"/>
      <c r="S316" s="46"/>
      <c r="T316" s="94"/>
      <c r="AT316" s="23" t="s">
        <v>191</v>
      </c>
      <c r="AU316" s="23" t="s">
        <v>84</v>
      </c>
    </row>
    <row r="317" s="11" customFormat="1">
      <c r="B317" s="236"/>
      <c r="C317" s="237"/>
      <c r="D317" s="233" t="s">
        <v>195</v>
      </c>
      <c r="E317" s="238" t="s">
        <v>21</v>
      </c>
      <c r="F317" s="239" t="s">
        <v>100</v>
      </c>
      <c r="G317" s="237"/>
      <c r="H317" s="240">
        <v>3563</v>
      </c>
      <c r="I317" s="241"/>
      <c r="J317" s="237"/>
      <c r="K317" s="237"/>
      <c r="L317" s="242"/>
      <c r="M317" s="243"/>
      <c r="N317" s="244"/>
      <c r="O317" s="244"/>
      <c r="P317" s="244"/>
      <c r="Q317" s="244"/>
      <c r="R317" s="244"/>
      <c r="S317" s="244"/>
      <c r="T317" s="245"/>
      <c r="AT317" s="246" t="s">
        <v>195</v>
      </c>
      <c r="AU317" s="246" t="s">
        <v>84</v>
      </c>
      <c r="AV317" s="11" t="s">
        <v>84</v>
      </c>
      <c r="AW317" s="11" t="s">
        <v>39</v>
      </c>
      <c r="AX317" s="11" t="s">
        <v>75</v>
      </c>
      <c r="AY317" s="246" t="s">
        <v>183</v>
      </c>
    </row>
    <row r="318" s="11" customFormat="1">
      <c r="B318" s="236"/>
      <c r="C318" s="237"/>
      <c r="D318" s="233" t="s">
        <v>195</v>
      </c>
      <c r="E318" s="238" t="s">
        <v>21</v>
      </c>
      <c r="F318" s="239" t="s">
        <v>111</v>
      </c>
      <c r="G318" s="237"/>
      <c r="H318" s="240">
        <v>1806</v>
      </c>
      <c r="I318" s="241"/>
      <c r="J318" s="237"/>
      <c r="K318" s="237"/>
      <c r="L318" s="242"/>
      <c r="M318" s="243"/>
      <c r="N318" s="244"/>
      <c r="O318" s="244"/>
      <c r="P318" s="244"/>
      <c r="Q318" s="244"/>
      <c r="R318" s="244"/>
      <c r="S318" s="244"/>
      <c r="T318" s="245"/>
      <c r="AT318" s="246" t="s">
        <v>195</v>
      </c>
      <c r="AU318" s="246" t="s">
        <v>84</v>
      </c>
      <c r="AV318" s="11" t="s">
        <v>84</v>
      </c>
      <c r="AW318" s="11" t="s">
        <v>39</v>
      </c>
      <c r="AX318" s="11" t="s">
        <v>75</v>
      </c>
      <c r="AY318" s="246" t="s">
        <v>183</v>
      </c>
    </row>
    <row r="319" s="11" customFormat="1">
      <c r="B319" s="236"/>
      <c r="C319" s="237"/>
      <c r="D319" s="233" t="s">
        <v>195</v>
      </c>
      <c r="E319" s="238" t="s">
        <v>21</v>
      </c>
      <c r="F319" s="239" t="s">
        <v>131</v>
      </c>
      <c r="G319" s="237"/>
      <c r="H319" s="240">
        <v>1610.7000000000001</v>
      </c>
      <c r="I319" s="241"/>
      <c r="J319" s="237"/>
      <c r="K319" s="237"/>
      <c r="L319" s="242"/>
      <c r="M319" s="243"/>
      <c r="N319" s="244"/>
      <c r="O319" s="244"/>
      <c r="P319" s="244"/>
      <c r="Q319" s="244"/>
      <c r="R319" s="244"/>
      <c r="S319" s="244"/>
      <c r="T319" s="245"/>
      <c r="AT319" s="246" t="s">
        <v>195</v>
      </c>
      <c r="AU319" s="246" t="s">
        <v>84</v>
      </c>
      <c r="AV319" s="11" t="s">
        <v>84</v>
      </c>
      <c r="AW319" s="11" t="s">
        <v>39</v>
      </c>
      <c r="AX319" s="11" t="s">
        <v>75</v>
      </c>
      <c r="AY319" s="246" t="s">
        <v>183</v>
      </c>
    </row>
    <row r="320" s="12" customFormat="1">
      <c r="B320" s="247"/>
      <c r="C320" s="248"/>
      <c r="D320" s="233" t="s">
        <v>195</v>
      </c>
      <c r="E320" s="249" t="s">
        <v>21</v>
      </c>
      <c r="F320" s="250" t="s">
        <v>199</v>
      </c>
      <c r="G320" s="248"/>
      <c r="H320" s="251">
        <v>6979.6999999999998</v>
      </c>
      <c r="I320" s="252"/>
      <c r="J320" s="248"/>
      <c r="K320" s="248"/>
      <c r="L320" s="253"/>
      <c r="M320" s="254"/>
      <c r="N320" s="255"/>
      <c r="O320" s="255"/>
      <c r="P320" s="255"/>
      <c r="Q320" s="255"/>
      <c r="R320" s="255"/>
      <c r="S320" s="255"/>
      <c r="T320" s="256"/>
      <c r="AT320" s="257" t="s">
        <v>195</v>
      </c>
      <c r="AU320" s="257" t="s">
        <v>84</v>
      </c>
      <c r="AV320" s="12" t="s">
        <v>189</v>
      </c>
      <c r="AW320" s="12" t="s">
        <v>39</v>
      </c>
      <c r="AX320" s="12" t="s">
        <v>16</v>
      </c>
      <c r="AY320" s="257" t="s">
        <v>183</v>
      </c>
    </row>
    <row r="321" s="1" customFormat="1" ht="51" customHeight="1">
      <c r="B321" s="45"/>
      <c r="C321" s="221" t="s">
        <v>478</v>
      </c>
      <c r="D321" s="221" t="s">
        <v>185</v>
      </c>
      <c r="E321" s="222" t="s">
        <v>479</v>
      </c>
      <c r="F321" s="223" t="s">
        <v>480</v>
      </c>
      <c r="G321" s="224" t="s">
        <v>98</v>
      </c>
      <c r="H321" s="225">
        <v>1689</v>
      </c>
      <c r="I321" s="226"/>
      <c r="J321" s="227">
        <f>ROUND(I321*H321,2)</f>
        <v>0</v>
      </c>
      <c r="K321" s="223" t="s">
        <v>188</v>
      </c>
      <c r="L321" s="71"/>
      <c r="M321" s="228" t="s">
        <v>21</v>
      </c>
      <c r="N321" s="229" t="s">
        <v>46</v>
      </c>
      <c r="O321" s="46"/>
      <c r="P321" s="230">
        <f>O321*H321</f>
        <v>0</v>
      </c>
      <c r="Q321" s="230">
        <v>0</v>
      </c>
      <c r="R321" s="230">
        <f>Q321*H321</f>
        <v>0</v>
      </c>
      <c r="S321" s="230">
        <v>0.252</v>
      </c>
      <c r="T321" s="231">
        <f>S321*H321</f>
        <v>425.62799999999999</v>
      </c>
      <c r="AR321" s="23" t="s">
        <v>189</v>
      </c>
      <c r="AT321" s="23" t="s">
        <v>185</v>
      </c>
      <c r="AU321" s="23" t="s">
        <v>84</v>
      </c>
      <c r="AY321" s="23" t="s">
        <v>183</v>
      </c>
      <c r="BE321" s="232">
        <f>IF(N321="základní",J321,0)</f>
        <v>0</v>
      </c>
      <c r="BF321" s="232">
        <f>IF(N321="snížená",J321,0)</f>
        <v>0</v>
      </c>
      <c r="BG321" s="232">
        <f>IF(N321="zákl. přenesená",J321,0)</f>
        <v>0</v>
      </c>
      <c r="BH321" s="232">
        <f>IF(N321="sníž. přenesená",J321,0)</f>
        <v>0</v>
      </c>
      <c r="BI321" s="232">
        <f>IF(N321="nulová",J321,0)</f>
        <v>0</v>
      </c>
      <c r="BJ321" s="23" t="s">
        <v>16</v>
      </c>
      <c r="BK321" s="232">
        <f>ROUND(I321*H321,2)</f>
        <v>0</v>
      </c>
      <c r="BL321" s="23" t="s">
        <v>189</v>
      </c>
      <c r="BM321" s="23" t="s">
        <v>481</v>
      </c>
    </row>
    <row r="322" s="1" customFormat="1" ht="51" customHeight="1">
      <c r="B322" s="45"/>
      <c r="C322" s="221" t="s">
        <v>482</v>
      </c>
      <c r="D322" s="221" t="s">
        <v>185</v>
      </c>
      <c r="E322" s="222" t="s">
        <v>483</v>
      </c>
      <c r="F322" s="223" t="s">
        <v>484</v>
      </c>
      <c r="G322" s="224" t="s">
        <v>106</v>
      </c>
      <c r="H322" s="225">
        <v>40</v>
      </c>
      <c r="I322" s="226"/>
      <c r="J322" s="227">
        <f>ROUND(I322*H322,2)</f>
        <v>0</v>
      </c>
      <c r="K322" s="223" t="s">
        <v>188</v>
      </c>
      <c r="L322" s="71"/>
      <c r="M322" s="228" t="s">
        <v>21</v>
      </c>
      <c r="N322" s="229" t="s">
        <v>46</v>
      </c>
      <c r="O322" s="46"/>
      <c r="P322" s="230">
        <f>O322*H322</f>
        <v>0</v>
      </c>
      <c r="Q322" s="230">
        <v>0</v>
      </c>
      <c r="R322" s="230">
        <f>Q322*H322</f>
        <v>0</v>
      </c>
      <c r="S322" s="230">
        <v>0.025000000000000001</v>
      </c>
      <c r="T322" s="231">
        <f>S322*H322</f>
        <v>1</v>
      </c>
      <c r="AR322" s="23" t="s">
        <v>189</v>
      </c>
      <c r="AT322" s="23" t="s">
        <v>185</v>
      </c>
      <c r="AU322" s="23" t="s">
        <v>84</v>
      </c>
      <c r="AY322" s="23" t="s">
        <v>183</v>
      </c>
      <c r="BE322" s="232">
        <f>IF(N322="základní",J322,0)</f>
        <v>0</v>
      </c>
      <c r="BF322" s="232">
        <f>IF(N322="snížená",J322,0)</f>
        <v>0</v>
      </c>
      <c r="BG322" s="232">
        <f>IF(N322="zákl. přenesená",J322,0)</f>
        <v>0</v>
      </c>
      <c r="BH322" s="232">
        <f>IF(N322="sníž. přenesená",J322,0)</f>
        <v>0</v>
      </c>
      <c r="BI322" s="232">
        <f>IF(N322="nulová",J322,0)</f>
        <v>0</v>
      </c>
      <c r="BJ322" s="23" t="s">
        <v>16</v>
      </c>
      <c r="BK322" s="232">
        <f>ROUND(I322*H322,2)</f>
        <v>0</v>
      </c>
      <c r="BL322" s="23" t="s">
        <v>189</v>
      </c>
      <c r="BM322" s="23" t="s">
        <v>485</v>
      </c>
    </row>
    <row r="323" s="1" customFormat="1">
      <c r="B323" s="45"/>
      <c r="C323" s="73"/>
      <c r="D323" s="233" t="s">
        <v>191</v>
      </c>
      <c r="E323" s="73"/>
      <c r="F323" s="234" t="s">
        <v>486</v>
      </c>
      <c r="G323" s="73"/>
      <c r="H323" s="73"/>
      <c r="I323" s="191"/>
      <c r="J323" s="73"/>
      <c r="K323" s="73"/>
      <c r="L323" s="71"/>
      <c r="M323" s="235"/>
      <c r="N323" s="46"/>
      <c r="O323" s="46"/>
      <c r="P323" s="46"/>
      <c r="Q323" s="46"/>
      <c r="R323" s="46"/>
      <c r="S323" s="46"/>
      <c r="T323" s="94"/>
      <c r="AT323" s="23" t="s">
        <v>191</v>
      </c>
      <c r="AU323" s="23" t="s">
        <v>84</v>
      </c>
    </row>
    <row r="324" s="11" customFormat="1">
      <c r="B324" s="236"/>
      <c r="C324" s="237"/>
      <c r="D324" s="233" t="s">
        <v>195</v>
      </c>
      <c r="E324" s="238" t="s">
        <v>21</v>
      </c>
      <c r="F324" s="239" t="s">
        <v>325</v>
      </c>
      <c r="G324" s="237"/>
      <c r="H324" s="240">
        <v>40</v>
      </c>
      <c r="I324" s="241"/>
      <c r="J324" s="237"/>
      <c r="K324" s="237"/>
      <c r="L324" s="242"/>
      <c r="M324" s="243"/>
      <c r="N324" s="244"/>
      <c r="O324" s="244"/>
      <c r="P324" s="244"/>
      <c r="Q324" s="244"/>
      <c r="R324" s="244"/>
      <c r="S324" s="244"/>
      <c r="T324" s="245"/>
      <c r="AT324" s="246" t="s">
        <v>195</v>
      </c>
      <c r="AU324" s="246" t="s">
        <v>84</v>
      </c>
      <c r="AV324" s="11" t="s">
        <v>84</v>
      </c>
      <c r="AW324" s="11" t="s">
        <v>39</v>
      </c>
      <c r="AX324" s="11" t="s">
        <v>75</v>
      </c>
      <c r="AY324" s="246" t="s">
        <v>183</v>
      </c>
    </row>
    <row r="325" s="12" customFormat="1">
      <c r="B325" s="247"/>
      <c r="C325" s="248"/>
      <c r="D325" s="233" t="s">
        <v>195</v>
      </c>
      <c r="E325" s="249" t="s">
        <v>21</v>
      </c>
      <c r="F325" s="250" t="s">
        <v>199</v>
      </c>
      <c r="G325" s="248"/>
      <c r="H325" s="251">
        <v>40</v>
      </c>
      <c r="I325" s="252"/>
      <c r="J325" s="248"/>
      <c r="K325" s="248"/>
      <c r="L325" s="253"/>
      <c r="M325" s="254"/>
      <c r="N325" s="255"/>
      <c r="O325" s="255"/>
      <c r="P325" s="255"/>
      <c r="Q325" s="255"/>
      <c r="R325" s="255"/>
      <c r="S325" s="255"/>
      <c r="T325" s="256"/>
      <c r="AT325" s="257" t="s">
        <v>195</v>
      </c>
      <c r="AU325" s="257" t="s">
        <v>84</v>
      </c>
      <c r="AV325" s="12" t="s">
        <v>189</v>
      </c>
      <c r="AW325" s="12" t="s">
        <v>39</v>
      </c>
      <c r="AX325" s="12" t="s">
        <v>16</v>
      </c>
      <c r="AY325" s="257" t="s">
        <v>183</v>
      </c>
    </row>
    <row r="326" s="1" customFormat="1" ht="51" customHeight="1">
      <c r="B326" s="45"/>
      <c r="C326" s="221" t="s">
        <v>487</v>
      </c>
      <c r="D326" s="221" t="s">
        <v>185</v>
      </c>
      <c r="E326" s="222" t="s">
        <v>488</v>
      </c>
      <c r="F326" s="223" t="s">
        <v>489</v>
      </c>
      <c r="G326" s="224" t="s">
        <v>106</v>
      </c>
      <c r="H326" s="225">
        <v>3010.5</v>
      </c>
      <c r="I326" s="226"/>
      <c r="J326" s="227">
        <f>ROUND(I326*H326,2)</f>
        <v>0</v>
      </c>
      <c r="K326" s="223" t="s">
        <v>188</v>
      </c>
      <c r="L326" s="71"/>
      <c r="M326" s="228" t="s">
        <v>21</v>
      </c>
      <c r="N326" s="229" t="s">
        <v>46</v>
      </c>
      <c r="O326" s="46"/>
      <c r="P326" s="230">
        <f>O326*H326</f>
        <v>0</v>
      </c>
      <c r="Q326" s="230">
        <v>9.0000000000000006E-05</v>
      </c>
      <c r="R326" s="230">
        <f>Q326*H326</f>
        <v>0.27094499999999999</v>
      </c>
      <c r="S326" s="230">
        <v>0.042000000000000003</v>
      </c>
      <c r="T326" s="231">
        <f>S326*H326</f>
        <v>126.441</v>
      </c>
      <c r="AR326" s="23" t="s">
        <v>189</v>
      </c>
      <c r="AT326" s="23" t="s">
        <v>185</v>
      </c>
      <c r="AU326" s="23" t="s">
        <v>84</v>
      </c>
      <c r="AY326" s="23" t="s">
        <v>183</v>
      </c>
      <c r="BE326" s="232">
        <f>IF(N326="základní",J326,0)</f>
        <v>0</v>
      </c>
      <c r="BF326" s="232">
        <f>IF(N326="snížená",J326,0)</f>
        <v>0</v>
      </c>
      <c r="BG326" s="232">
        <f>IF(N326="zákl. přenesená",J326,0)</f>
        <v>0</v>
      </c>
      <c r="BH326" s="232">
        <f>IF(N326="sníž. přenesená",J326,0)</f>
        <v>0</v>
      </c>
      <c r="BI326" s="232">
        <f>IF(N326="nulová",J326,0)</f>
        <v>0</v>
      </c>
      <c r="BJ326" s="23" t="s">
        <v>16</v>
      </c>
      <c r="BK326" s="232">
        <f>ROUND(I326*H326,2)</f>
        <v>0</v>
      </c>
      <c r="BL326" s="23" t="s">
        <v>189</v>
      </c>
      <c r="BM326" s="23" t="s">
        <v>490</v>
      </c>
    </row>
    <row r="327" s="1" customFormat="1">
      <c r="B327" s="45"/>
      <c r="C327" s="73"/>
      <c r="D327" s="233" t="s">
        <v>191</v>
      </c>
      <c r="E327" s="73"/>
      <c r="F327" s="234" t="s">
        <v>486</v>
      </c>
      <c r="G327" s="73"/>
      <c r="H327" s="73"/>
      <c r="I327" s="191"/>
      <c r="J327" s="73"/>
      <c r="K327" s="73"/>
      <c r="L327" s="71"/>
      <c r="M327" s="235"/>
      <c r="N327" s="46"/>
      <c r="O327" s="46"/>
      <c r="P327" s="46"/>
      <c r="Q327" s="46"/>
      <c r="R327" s="46"/>
      <c r="S327" s="46"/>
      <c r="T327" s="94"/>
      <c r="AT327" s="23" t="s">
        <v>191</v>
      </c>
      <c r="AU327" s="23" t="s">
        <v>84</v>
      </c>
    </row>
    <row r="328" s="11" customFormat="1">
      <c r="B328" s="236"/>
      <c r="C328" s="237"/>
      <c r="D328" s="233" t="s">
        <v>195</v>
      </c>
      <c r="E328" s="238" t="s">
        <v>21</v>
      </c>
      <c r="F328" s="239" t="s">
        <v>491</v>
      </c>
      <c r="G328" s="237"/>
      <c r="H328" s="240">
        <v>3010.5</v>
      </c>
      <c r="I328" s="241"/>
      <c r="J328" s="237"/>
      <c r="K328" s="237"/>
      <c r="L328" s="242"/>
      <c r="M328" s="243"/>
      <c r="N328" s="244"/>
      <c r="O328" s="244"/>
      <c r="P328" s="244"/>
      <c r="Q328" s="244"/>
      <c r="R328" s="244"/>
      <c r="S328" s="244"/>
      <c r="T328" s="245"/>
      <c r="AT328" s="246" t="s">
        <v>195</v>
      </c>
      <c r="AU328" s="246" t="s">
        <v>84</v>
      </c>
      <c r="AV328" s="11" t="s">
        <v>84</v>
      </c>
      <c r="AW328" s="11" t="s">
        <v>39</v>
      </c>
      <c r="AX328" s="11" t="s">
        <v>75</v>
      </c>
      <c r="AY328" s="246" t="s">
        <v>183</v>
      </c>
    </row>
    <row r="329" s="12" customFormat="1">
      <c r="B329" s="247"/>
      <c r="C329" s="248"/>
      <c r="D329" s="233" t="s">
        <v>195</v>
      </c>
      <c r="E329" s="249" t="s">
        <v>21</v>
      </c>
      <c r="F329" s="250" t="s">
        <v>199</v>
      </c>
      <c r="G329" s="248"/>
      <c r="H329" s="251">
        <v>3010.5</v>
      </c>
      <c r="I329" s="252"/>
      <c r="J329" s="248"/>
      <c r="K329" s="248"/>
      <c r="L329" s="253"/>
      <c r="M329" s="254"/>
      <c r="N329" s="255"/>
      <c r="O329" s="255"/>
      <c r="P329" s="255"/>
      <c r="Q329" s="255"/>
      <c r="R329" s="255"/>
      <c r="S329" s="255"/>
      <c r="T329" s="256"/>
      <c r="AT329" s="257" t="s">
        <v>195</v>
      </c>
      <c r="AU329" s="257" t="s">
        <v>84</v>
      </c>
      <c r="AV329" s="12" t="s">
        <v>189</v>
      </c>
      <c r="AW329" s="12" t="s">
        <v>39</v>
      </c>
      <c r="AX329" s="12" t="s">
        <v>16</v>
      </c>
      <c r="AY329" s="257" t="s">
        <v>183</v>
      </c>
    </row>
    <row r="330" s="1" customFormat="1" ht="16.5" customHeight="1">
      <c r="B330" s="45"/>
      <c r="C330" s="221" t="s">
        <v>492</v>
      </c>
      <c r="D330" s="221" t="s">
        <v>185</v>
      </c>
      <c r="E330" s="222" t="s">
        <v>493</v>
      </c>
      <c r="F330" s="223" t="s">
        <v>494</v>
      </c>
      <c r="G330" s="224" t="s">
        <v>495</v>
      </c>
      <c r="H330" s="225">
        <v>883</v>
      </c>
      <c r="I330" s="226"/>
      <c r="J330" s="227">
        <f>ROUND(I330*H330,2)</f>
        <v>0</v>
      </c>
      <c r="K330" s="223" t="s">
        <v>21</v>
      </c>
      <c r="L330" s="71"/>
      <c r="M330" s="228" t="s">
        <v>21</v>
      </c>
      <c r="N330" s="229" t="s">
        <v>46</v>
      </c>
      <c r="O330" s="46"/>
      <c r="P330" s="230">
        <f>O330*H330</f>
        <v>0</v>
      </c>
      <c r="Q330" s="230">
        <v>0</v>
      </c>
      <c r="R330" s="230">
        <f>Q330*H330</f>
        <v>0</v>
      </c>
      <c r="S330" s="230">
        <v>0.0080000000000000002</v>
      </c>
      <c r="T330" s="231">
        <f>S330*H330</f>
        <v>7.0640000000000001</v>
      </c>
      <c r="AR330" s="23" t="s">
        <v>189</v>
      </c>
      <c r="AT330" s="23" t="s">
        <v>185</v>
      </c>
      <c r="AU330" s="23" t="s">
        <v>84</v>
      </c>
      <c r="AY330" s="23" t="s">
        <v>183</v>
      </c>
      <c r="BE330" s="232">
        <f>IF(N330="základní",J330,0)</f>
        <v>0</v>
      </c>
      <c r="BF330" s="232">
        <f>IF(N330="snížená",J330,0)</f>
        <v>0</v>
      </c>
      <c r="BG330" s="232">
        <f>IF(N330="zákl. přenesená",J330,0)</f>
        <v>0</v>
      </c>
      <c r="BH330" s="232">
        <f>IF(N330="sníž. přenesená",J330,0)</f>
        <v>0</v>
      </c>
      <c r="BI330" s="232">
        <f>IF(N330="nulová",J330,0)</f>
        <v>0</v>
      </c>
      <c r="BJ330" s="23" t="s">
        <v>16</v>
      </c>
      <c r="BK330" s="232">
        <f>ROUND(I330*H330,2)</f>
        <v>0</v>
      </c>
      <c r="BL330" s="23" t="s">
        <v>189</v>
      </c>
      <c r="BM330" s="23" t="s">
        <v>496</v>
      </c>
    </row>
    <row r="331" s="1" customFormat="1">
      <c r="B331" s="45"/>
      <c r="C331" s="73"/>
      <c r="D331" s="233" t="s">
        <v>191</v>
      </c>
      <c r="E331" s="73"/>
      <c r="F331" s="234" t="s">
        <v>486</v>
      </c>
      <c r="G331" s="73"/>
      <c r="H331" s="73"/>
      <c r="I331" s="191"/>
      <c r="J331" s="73"/>
      <c r="K331" s="73"/>
      <c r="L331" s="71"/>
      <c r="M331" s="235"/>
      <c r="N331" s="46"/>
      <c r="O331" s="46"/>
      <c r="P331" s="46"/>
      <c r="Q331" s="46"/>
      <c r="R331" s="46"/>
      <c r="S331" s="46"/>
      <c r="T331" s="94"/>
      <c r="AT331" s="23" t="s">
        <v>191</v>
      </c>
      <c r="AU331" s="23" t="s">
        <v>84</v>
      </c>
    </row>
    <row r="332" s="11" customFormat="1">
      <c r="B332" s="236"/>
      <c r="C332" s="237"/>
      <c r="D332" s="233" t="s">
        <v>195</v>
      </c>
      <c r="E332" s="238" t="s">
        <v>21</v>
      </c>
      <c r="F332" s="239" t="s">
        <v>497</v>
      </c>
      <c r="G332" s="237"/>
      <c r="H332" s="240">
        <v>392</v>
      </c>
      <c r="I332" s="241"/>
      <c r="J332" s="237"/>
      <c r="K332" s="237"/>
      <c r="L332" s="242"/>
      <c r="M332" s="243"/>
      <c r="N332" s="244"/>
      <c r="O332" s="244"/>
      <c r="P332" s="244"/>
      <c r="Q332" s="244"/>
      <c r="R332" s="244"/>
      <c r="S332" s="244"/>
      <c r="T332" s="245"/>
      <c r="AT332" s="246" t="s">
        <v>195</v>
      </c>
      <c r="AU332" s="246" t="s">
        <v>84</v>
      </c>
      <c r="AV332" s="11" t="s">
        <v>84</v>
      </c>
      <c r="AW332" s="11" t="s">
        <v>39</v>
      </c>
      <c r="AX332" s="11" t="s">
        <v>75</v>
      </c>
      <c r="AY332" s="246" t="s">
        <v>183</v>
      </c>
    </row>
    <row r="333" s="11" customFormat="1">
      <c r="B333" s="236"/>
      <c r="C333" s="237"/>
      <c r="D333" s="233" t="s">
        <v>195</v>
      </c>
      <c r="E333" s="238" t="s">
        <v>21</v>
      </c>
      <c r="F333" s="239" t="s">
        <v>498</v>
      </c>
      <c r="G333" s="237"/>
      <c r="H333" s="240">
        <v>491</v>
      </c>
      <c r="I333" s="241"/>
      <c r="J333" s="237"/>
      <c r="K333" s="237"/>
      <c r="L333" s="242"/>
      <c r="M333" s="243"/>
      <c r="N333" s="244"/>
      <c r="O333" s="244"/>
      <c r="P333" s="244"/>
      <c r="Q333" s="244"/>
      <c r="R333" s="244"/>
      <c r="S333" s="244"/>
      <c r="T333" s="245"/>
      <c r="AT333" s="246" t="s">
        <v>195</v>
      </c>
      <c r="AU333" s="246" t="s">
        <v>84</v>
      </c>
      <c r="AV333" s="11" t="s">
        <v>84</v>
      </c>
      <c r="AW333" s="11" t="s">
        <v>39</v>
      </c>
      <c r="AX333" s="11" t="s">
        <v>75</v>
      </c>
      <c r="AY333" s="246" t="s">
        <v>183</v>
      </c>
    </row>
    <row r="334" s="12" customFormat="1">
      <c r="B334" s="247"/>
      <c r="C334" s="248"/>
      <c r="D334" s="233" t="s">
        <v>195</v>
      </c>
      <c r="E334" s="249" t="s">
        <v>21</v>
      </c>
      <c r="F334" s="250" t="s">
        <v>199</v>
      </c>
      <c r="G334" s="248"/>
      <c r="H334" s="251">
        <v>883</v>
      </c>
      <c r="I334" s="252"/>
      <c r="J334" s="248"/>
      <c r="K334" s="248"/>
      <c r="L334" s="253"/>
      <c r="M334" s="254"/>
      <c r="N334" s="255"/>
      <c r="O334" s="255"/>
      <c r="P334" s="255"/>
      <c r="Q334" s="255"/>
      <c r="R334" s="255"/>
      <c r="S334" s="255"/>
      <c r="T334" s="256"/>
      <c r="AT334" s="257" t="s">
        <v>195</v>
      </c>
      <c r="AU334" s="257" t="s">
        <v>84</v>
      </c>
      <c r="AV334" s="12" t="s">
        <v>189</v>
      </c>
      <c r="AW334" s="12" t="s">
        <v>39</v>
      </c>
      <c r="AX334" s="12" t="s">
        <v>16</v>
      </c>
      <c r="AY334" s="257" t="s">
        <v>183</v>
      </c>
    </row>
    <row r="335" s="1" customFormat="1" ht="25.5" customHeight="1">
      <c r="B335" s="45"/>
      <c r="C335" s="221" t="s">
        <v>499</v>
      </c>
      <c r="D335" s="221" t="s">
        <v>185</v>
      </c>
      <c r="E335" s="222" t="s">
        <v>500</v>
      </c>
      <c r="F335" s="223" t="s">
        <v>501</v>
      </c>
      <c r="G335" s="224" t="s">
        <v>106</v>
      </c>
      <c r="H335" s="225">
        <v>389</v>
      </c>
      <c r="I335" s="226"/>
      <c r="J335" s="227">
        <f>ROUND(I335*H335,2)</f>
        <v>0</v>
      </c>
      <c r="K335" s="223" t="s">
        <v>188</v>
      </c>
      <c r="L335" s="71"/>
      <c r="M335" s="228" t="s">
        <v>21</v>
      </c>
      <c r="N335" s="229" t="s">
        <v>46</v>
      </c>
      <c r="O335" s="46"/>
      <c r="P335" s="230">
        <f>O335*H335</f>
        <v>0</v>
      </c>
      <c r="Q335" s="230">
        <v>0.00029</v>
      </c>
      <c r="R335" s="230">
        <f>Q335*H335</f>
        <v>0.11281000000000001</v>
      </c>
      <c r="S335" s="230">
        <v>0.053999999999999999</v>
      </c>
      <c r="T335" s="231">
        <f>S335*H335</f>
        <v>21.006</v>
      </c>
      <c r="AR335" s="23" t="s">
        <v>189</v>
      </c>
      <c r="AT335" s="23" t="s">
        <v>185</v>
      </c>
      <c r="AU335" s="23" t="s">
        <v>84</v>
      </c>
      <c r="AY335" s="23" t="s">
        <v>183</v>
      </c>
      <c r="BE335" s="232">
        <f>IF(N335="základní",J335,0)</f>
        <v>0</v>
      </c>
      <c r="BF335" s="232">
        <f>IF(N335="snížená",J335,0)</f>
        <v>0</v>
      </c>
      <c r="BG335" s="232">
        <f>IF(N335="zákl. přenesená",J335,0)</f>
        <v>0</v>
      </c>
      <c r="BH335" s="232">
        <f>IF(N335="sníž. přenesená",J335,0)</f>
        <v>0</v>
      </c>
      <c r="BI335" s="232">
        <f>IF(N335="nulová",J335,0)</f>
        <v>0</v>
      </c>
      <c r="BJ335" s="23" t="s">
        <v>16</v>
      </c>
      <c r="BK335" s="232">
        <f>ROUND(I335*H335,2)</f>
        <v>0</v>
      </c>
      <c r="BL335" s="23" t="s">
        <v>189</v>
      </c>
      <c r="BM335" s="23" t="s">
        <v>502</v>
      </c>
    </row>
    <row r="336" s="11" customFormat="1">
      <c r="B336" s="236"/>
      <c r="C336" s="237"/>
      <c r="D336" s="233" t="s">
        <v>195</v>
      </c>
      <c r="E336" s="238" t="s">
        <v>21</v>
      </c>
      <c r="F336" s="239" t="s">
        <v>331</v>
      </c>
      <c r="G336" s="237"/>
      <c r="H336" s="240">
        <v>389</v>
      </c>
      <c r="I336" s="241"/>
      <c r="J336" s="237"/>
      <c r="K336" s="237"/>
      <c r="L336" s="242"/>
      <c r="M336" s="243"/>
      <c r="N336" s="244"/>
      <c r="O336" s="244"/>
      <c r="P336" s="244"/>
      <c r="Q336" s="244"/>
      <c r="R336" s="244"/>
      <c r="S336" s="244"/>
      <c r="T336" s="245"/>
      <c r="AT336" s="246" t="s">
        <v>195</v>
      </c>
      <c r="AU336" s="246" t="s">
        <v>84</v>
      </c>
      <c r="AV336" s="11" t="s">
        <v>84</v>
      </c>
      <c r="AW336" s="11" t="s">
        <v>39</v>
      </c>
      <c r="AX336" s="11" t="s">
        <v>75</v>
      </c>
      <c r="AY336" s="246" t="s">
        <v>183</v>
      </c>
    </row>
    <row r="337" s="12" customFormat="1">
      <c r="B337" s="247"/>
      <c r="C337" s="248"/>
      <c r="D337" s="233" t="s">
        <v>195</v>
      </c>
      <c r="E337" s="249" t="s">
        <v>21</v>
      </c>
      <c r="F337" s="250" t="s">
        <v>199</v>
      </c>
      <c r="G337" s="248"/>
      <c r="H337" s="251">
        <v>389</v>
      </c>
      <c r="I337" s="252"/>
      <c r="J337" s="248"/>
      <c r="K337" s="248"/>
      <c r="L337" s="253"/>
      <c r="M337" s="254"/>
      <c r="N337" s="255"/>
      <c r="O337" s="255"/>
      <c r="P337" s="255"/>
      <c r="Q337" s="255"/>
      <c r="R337" s="255"/>
      <c r="S337" s="255"/>
      <c r="T337" s="256"/>
      <c r="AT337" s="257" t="s">
        <v>195</v>
      </c>
      <c r="AU337" s="257" t="s">
        <v>84</v>
      </c>
      <c r="AV337" s="12" t="s">
        <v>189</v>
      </c>
      <c r="AW337" s="12" t="s">
        <v>39</v>
      </c>
      <c r="AX337" s="12" t="s">
        <v>16</v>
      </c>
      <c r="AY337" s="257" t="s">
        <v>183</v>
      </c>
    </row>
    <row r="338" s="1" customFormat="1" ht="51" customHeight="1">
      <c r="B338" s="45"/>
      <c r="C338" s="221" t="s">
        <v>503</v>
      </c>
      <c r="D338" s="221" t="s">
        <v>185</v>
      </c>
      <c r="E338" s="222" t="s">
        <v>504</v>
      </c>
      <c r="F338" s="223" t="s">
        <v>505</v>
      </c>
      <c r="G338" s="224" t="s">
        <v>106</v>
      </c>
      <c r="H338" s="225">
        <v>212</v>
      </c>
      <c r="I338" s="226"/>
      <c r="J338" s="227">
        <f>ROUND(I338*H338,2)</f>
        <v>0</v>
      </c>
      <c r="K338" s="223" t="s">
        <v>188</v>
      </c>
      <c r="L338" s="71"/>
      <c r="M338" s="228" t="s">
        <v>21</v>
      </c>
      <c r="N338" s="229" t="s">
        <v>46</v>
      </c>
      <c r="O338" s="46"/>
      <c r="P338" s="230">
        <f>O338*H338</f>
        <v>0</v>
      </c>
      <c r="Q338" s="230">
        <v>0</v>
      </c>
      <c r="R338" s="230">
        <f>Q338*H338</f>
        <v>0</v>
      </c>
      <c r="S338" s="230">
        <v>0</v>
      </c>
      <c r="T338" s="231">
        <f>S338*H338</f>
        <v>0</v>
      </c>
      <c r="AR338" s="23" t="s">
        <v>189</v>
      </c>
      <c r="AT338" s="23" t="s">
        <v>185</v>
      </c>
      <c r="AU338" s="23" t="s">
        <v>84</v>
      </c>
      <c r="AY338" s="23" t="s">
        <v>183</v>
      </c>
      <c r="BE338" s="232">
        <f>IF(N338="základní",J338,0)</f>
        <v>0</v>
      </c>
      <c r="BF338" s="232">
        <f>IF(N338="snížená",J338,0)</f>
        <v>0</v>
      </c>
      <c r="BG338" s="232">
        <f>IF(N338="zákl. přenesená",J338,0)</f>
        <v>0</v>
      </c>
      <c r="BH338" s="232">
        <f>IF(N338="sníž. přenesená",J338,0)</f>
        <v>0</v>
      </c>
      <c r="BI338" s="232">
        <f>IF(N338="nulová",J338,0)</f>
        <v>0</v>
      </c>
      <c r="BJ338" s="23" t="s">
        <v>16</v>
      </c>
      <c r="BK338" s="232">
        <f>ROUND(I338*H338,2)</f>
        <v>0</v>
      </c>
      <c r="BL338" s="23" t="s">
        <v>189</v>
      </c>
      <c r="BM338" s="23" t="s">
        <v>506</v>
      </c>
    </row>
    <row r="339" s="1" customFormat="1">
      <c r="B339" s="45"/>
      <c r="C339" s="73"/>
      <c r="D339" s="233" t="s">
        <v>191</v>
      </c>
      <c r="E339" s="73"/>
      <c r="F339" s="234" t="s">
        <v>507</v>
      </c>
      <c r="G339" s="73"/>
      <c r="H339" s="73"/>
      <c r="I339" s="191"/>
      <c r="J339" s="73"/>
      <c r="K339" s="73"/>
      <c r="L339" s="71"/>
      <c r="M339" s="235"/>
      <c r="N339" s="46"/>
      <c r="O339" s="46"/>
      <c r="P339" s="46"/>
      <c r="Q339" s="46"/>
      <c r="R339" s="46"/>
      <c r="S339" s="46"/>
      <c r="T339" s="94"/>
      <c r="AT339" s="23" t="s">
        <v>191</v>
      </c>
      <c r="AU339" s="23" t="s">
        <v>84</v>
      </c>
    </row>
    <row r="340" s="11" customFormat="1">
      <c r="B340" s="236"/>
      <c r="C340" s="237"/>
      <c r="D340" s="233" t="s">
        <v>195</v>
      </c>
      <c r="E340" s="238" t="s">
        <v>21</v>
      </c>
      <c r="F340" s="239" t="s">
        <v>152</v>
      </c>
      <c r="G340" s="237"/>
      <c r="H340" s="240">
        <v>212</v>
      </c>
      <c r="I340" s="241"/>
      <c r="J340" s="237"/>
      <c r="K340" s="237"/>
      <c r="L340" s="242"/>
      <c r="M340" s="243"/>
      <c r="N340" s="244"/>
      <c r="O340" s="244"/>
      <c r="P340" s="244"/>
      <c r="Q340" s="244"/>
      <c r="R340" s="244"/>
      <c r="S340" s="244"/>
      <c r="T340" s="245"/>
      <c r="AT340" s="246" t="s">
        <v>195</v>
      </c>
      <c r="AU340" s="246" t="s">
        <v>84</v>
      </c>
      <c r="AV340" s="11" t="s">
        <v>84</v>
      </c>
      <c r="AW340" s="11" t="s">
        <v>39</v>
      </c>
      <c r="AX340" s="11" t="s">
        <v>75</v>
      </c>
      <c r="AY340" s="246" t="s">
        <v>183</v>
      </c>
    </row>
    <row r="341" s="12" customFormat="1">
      <c r="B341" s="247"/>
      <c r="C341" s="248"/>
      <c r="D341" s="233" t="s">
        <v>195</v>
      </c>
      <c r="E341" s="249" t="s">
        <v>21</v>
      </c>
      <c r="F341" s="250" t="s">
        <v>199</v>
      </c>
      <c r="G341" s="248"/>
      <c r="H341" s="251">
        <v>212</v>
      </c>
      <c r="I341" s="252"/>
      <c r="J341" s="248"/>
      <c r="K341" s="248"/>
      <c r="L341" s="253"/>
      <c r="M341" s="254"/>
      <c r="N341" s="255"/>
      <c r="O341" s="255"/>
      <c r="P341" s="255"/>
      <c r="Q341" s="255"/>
      <c r="R341" s="255"/>
      <c r="S341" s="255"/>
      <c r="T341" s="256"/>
      <c r="AT341" s="257" t="s">
        <v>195</v>
      </c>
      <c r="AU341" s="257" t="s">
        <v>84</v>
      </c>
      <c r="AV341" s="12" t="s">
        <v>189</v>
      </c>
      <c r="AW341" s="12" t="s">
        <v>39</v>
      </c>
      <c r="AX341" s="12" t="s">
        <v>16</v>
      </c>
      <c r="AY341" s="257" t="s">
        <v>183</v>
      </c>
    </row>
    <row r="342" s="10" customFormat="1" ht="29.88" customHeight="1">
      <c r="B342" s="205"/>
      <c r="C342" s="206"/>
      <c r="D342" s="207" t="s">
        <v>74</v>
      </c>
      <c r="E342" s="219" t="s">
        <v>508</v>
      </c>
      <c r="F342" s="219" t="s">
        <v>509</v>
      </c>
      <c r="G342" s="206"/>
      <c r="H342" s="206"/>
      <c r="I342" s="209"/>
      <c r="J342" s="220">
        <f>BK342</f>
        <v>0</v>
      </c>
      <c r="K342" s="206"/>
      <c r="L342" s="211"/>
      <c r="M342" s="212"/>
      <c r="N342" s="213"/>
      <c r="O342" s="213"/>
      <c r="P342" s="214">
        <f>SUM(P343:P371)</f>
        <v>0</v>
      </c>
      <c r="Q342" s="213"/>
      <c r="R342" s="214">
        <f>SUM(R343:R371)</f>
        <v>0</v>
      </c>
      <c r="S342" s="213"/>
      <c r="T342" s="215">
        <f>SUM(T343:T371)</f>
        <v>0</v>
      </c>
      <c r="AR342" s="216" t="s">
        <v>16</v>
      </c>
      <c r="AT342" s="217" t="s">
        <v>74</v>
      </c>
      <c r="AU342" s="217" t="s">
        <v>16</v>
      </c>
      <c r="AY342" s="216" t="s">
        <v>183</v>
      </c>
      <c r="BK342" s="218">
        <f>SUM(BK343:BK371)</f>
        <v>0</v>
      </c>
    </row>
    <row r="343" s="1" customFormat="1" ht="25.5" customHeight="1">
      <c r="B343" s="45"/>
      <c r="C343" s="221" t="s">
        <v>510</v>
      </c>
      <c r="D343" s="221" t="s">
        <v>185</v>
      </c>
      <c r="E343" s="222" t="s">
        <v>511</v>
      </c>
      <c r="F343" s="223" t="s">
        <v>512</v>
      </c>
      <c r="G343" s="224" t="s">
        <v>116</v>
      </c>
      <c r="H343" s="225">
        <v>2180.9250000000002</v>
      </c>
      <c r="I343" s="226"/>
      <c r="J343" s="227">
        <f>ROUND(I343*H343,2)</f>
        <v>0</v>
      </c>
      <c r="K343" s="223" t="s">
        <v>188</v>
      </c>
      <c r="L343" s="71"/>
      <c r="M343" s="228" t="s">
        <v>21</v>
      </c>
      <c r="N343" s="229" t="s">
        <v>46</v>
      </c>
      <c r="O343" s="46"/>
      <c r="P343" s="230">
        <f>O343*H343</f>
        <v>0</v>
      </c>
      <c r="Q343" s="230">
        <v>0</v>
      </c>
      <c r="R343" s="230">
        <f>Q343*H343</f>
        <v>0</v>
      </c>
      <c r="S343" s="230">
        <v>0</v>
      </c>
      <c r="T343" s="231">
        <f>S343*H343</f>
        <v>0</v>
      </c>
      <c r="AR343" s="23" t="s">
        <v>189</v>
      </c>
      <c r="AT343" s="23" t="s">
        <v>185</v>
      </c>
      <c r="AU343" s="23" t="s">
        <v>84</v>
      </c>
      <c r="AY343" s="23" t="s">
        <v>183</v>
      </c>
      <c r="BE343" s="232">
        <f>IF(N343="základní",J343,0)</f>
        <v>0</v>
      </c>
      <c r="BF343" s="232">
        <f>IF(N343="snížená",J343,0)</f>
        <v>0</v>
      </c>
      <c r="BG343" s="232">
        <f>IF(N343="zákl. přenesená",J343,0)</f>
        <v>0</v>
      </c>
      <c r="BH343" s="232">
        <f>IF(N343="sníž. přenesená",J343,0)</f>
        <v>0</v>
      </c>
      <c r="BI343" s="232">
        <f>IF(N343="nulová",J343,0)</f>
        <v>0</v>
      </c>
      <c r="BJ343" s="23" t="s">
        <v>16</v>
      </c>
      <c r="BK343" s="232">
        <f>ROUND(I343*H343,2)</f>
        <v>0</v>
      </c>
      <c r="BL343" s="23" t="s">
        <v>189</v>
      </c>
      <c r="BM343" s="23" t="s">
        <v>513</v>
      </c>
    </row>
    <row r="344" s="1" customFormat="1">
      <c r="B344" s="45"/>
      <c r="C344" s="73"/>
      <c r="D344" s="233" t="s">
        <v>191</v>
      </c>
      <c r="E344" s="73"/>
      <c r="F344" s="234" t="s">
        <v>514</v>
      </c>
      <c r="G344" s="73"/>
      <c r="H344" s="73"/>
      <c r="I344" s="191"/>
      <c r="J344" s="73"/>
      <c r="K344" s="73"/>
      <c r="L344" s="71"/>
      <c r="M344" s="235"/>
      <c r="N344" s="46"/>
      <c r="O344" s="46"/>
      <c r="P344" s="46"/>
      <c r="Q344" s="46"/>
      <c r="R344" s="46"/>
      <c r="S344" s="46"/>
      <c r="T344" s="94"/>
      <c r="AT344" s="23" t="s">
        <v>191</v>
      </c>
      <c r="AU344" s="23" t="s">
        <v>84</v>
      </c>
    </row>
    <row r="345" s="11" customFormat="1">
      <c r="B345" s="236"/>
      <c r="C345" s="237"/>
      <c r="D345" s="233" t="s">
        <v>195</v>
      </c>
      <c r="E345" s="238" t="s">
        <v>21</v>
      </c>
      <c r="F345" s="239" t="s">
        <v>119</v>
      </c>
      <c r="G345" s="237"/>
      <c r="H345" s="240">
        <v>2180.9250000000002</v>
      </c>
      <c r="I345" s="241"/>
      <c r="J345" s="237"/>
      <c r="K345" s="237"/>
      <c r="L345" s="242"/>
      <c r="M345" s="243"/>
      <c r="N345" s="244"/>
      <c r="O345" s="244"/>
      <c r="P345" s="244"/>
      <c r="Q345" s="244"/>
      <c r="R345" s="244"/>
      <c r="S345" s="244"/>
      <c r="T345" s="245"/>
      <c r="AT345" s="246" t="s">
        <v>195</v>
      </c>
      <c r="AU345" s="246" t="s">
        <v>84</v>
      </c>
      <c r="AV345" s="11" t="s">
        <v>84</v>
      </c>
      <c r="AW345" s="11" t="s">
        <v>39</v>
      </c>
      <c r="AX345" s="11" t="s">
        <v>75</v>
      </c>
      <c r="AY345" s="246" t="s">
        <v>183</v>
      </c>
    </row>
    <row r="346" s="12" customFormat="1">
      <c r="B346" s="247"/>
      <c r="C346" s="248"/>
      <c r="D346" s="233" t="s">
        <v>195</v>
      </c>
      <c r="E346" s="249" t="s">
        <v>21</v>
      </c>
      <c r="F346" s="250" t="s">
        <v>199</v>
      </c>
      <c r="G346" s="248"/>
      <c r="H346" s="251">
        <v>2180.9250000000002</v>
      </c>
      <c r="I346" s="252"/>
      <c r="J346" s="248"/>
      <c r="K346" s="248"/>
      <c r="L346" s="253"/>
      <c r="M346" s="254"/>
      <c r="N346" s="255"/>
      <c r="O346" s="255"/>
      <c r="P346" s="255"/>
      <c r="Q346" s="255"/>
      <c r="R346" s="255"/>
      <c r="S346" s="255"/>
      <c r="T346" s="256"/>
      <c r="AT346" s="257" t="s">
        <v>195</v>
      </c>
      <c r="AU346" s="257" t="s">
        <v>84</v>
      </c>
      <c r="AV346" s="12" t="s">
        <v>189</v>
      </c>
      <c r="AW346" s="12" t="s">
        <v>39</v>
      </c>
      <c r="AX346" s="12" t="s">
        <v>16</v>
      </c>
      <c r="AY346" s="257" t="s">
        <v>183</v>
      </c>
    </row>
    <row r="347" s="1" customFormat="1" ht="38.25" customHeight="1">
      <c r="B347" s="45"/>
      <c r="C347" s="221" t="s">
        <v>515</v>
      </c>
      <c r="D347" s="221" t="s">
        <v>185</v>
      </c>
      <c r="E347" s="222" t="s">
        <v>516</v>
      </c>
      <c r="F347" s="223" t="s">
        <v>517</v>
      </c>
      <c r="G347" s="224" t="s">
        <v>116</v>
      </c>
      <c r="H347" s="225">
        <v>30532.950000000001</v>
      </c>
      <c r="I347" s="226"/>
      <c r="J347" s="227">
        <f>ROUND(I347*H347,2)</f>
        <v>0</v>
      </c>
      <c r="K347" s="223" t="s">
        <v>188</v>
      </c>
      <c r="L347" s="71"/>
      <c r="M347" s="228" t="s">
        <v>21</v>
      </c>
      <c r="N347" s="229" t="s">
        <v>46</v>
      </c>
      <c r="O347" s="46"/>
      <c r="P347" s="230">
        <f>O347*H347</f>
        <v>0</v>
      </c>
      <c r="Q347" s="230">
        <v>0</v>
      </c>
      <c r="R347" s="230">
        <f>Q347*H347</f>
        <v>0</v>
      </c>
      <c r="S347" s="230">
        <v>0</v>
      </c>
      <c r="T347" s="231">
        <f>S347*H347</f>
        <v>0</v>
      </c>
      <c r="AR347" s="23" t="s">
        <v>189</v>
      </c>
      <c r="AT347" s="23" t="s">
        <v>185</v>
      </c>
      <c r="AU347" s="23" t="s">
        <v>84</v>
      </c>
      <c r="AY347" s="23" t="s">
        <v>183</v>
      </c>
      <c r="BE347" s="232">
        <f>IF(N347="základní",J347,0)</f>
        <v>0</v>
      </c>
      <c r="BF347" s="232">
        <f>IF(N347="snížená",J347,0)</f>
        <v>0</v>
      </c>
      <c r="BG347" s="232">
        <f>IF(N347="zákl. přenesená",J347,0)</f>
        <v>0</v>
      </c>
      <c r="BH347" s="232">
        <f>IF(N347="sníž. přenesená",J347,0)</f>
        <v>0</v>
      </c>
      <c r="BI347" s="232">
        <f>IF(N347="nulová",J347,0)</f>
        <v>0</v>
      </c>
      <c r="BJ347" s="23" t="s">
        <v>16</v>
      </c>
      <c r="BK347" s="232">
        <f>ROUND(I347*H347,2)</f>
        <v>0</v>
      </c>
      <c r="BL347" s="23" t="s">
        <v>189</v>
      </c>
      <c r="BM347" s="23" t="s">
        <v>518</v>
      </c>
    </row>
    <row r="348" s="1" customFormat="1">
      <c r="B348" s="45"/>
      <c r="C348" s="73"/>
      <c r="D348" s="233" t="s">
        <v>191</v>
      </c>
      <c r="E348" s="73"/>
      <c r="F348" s="234" t="s">
        <v>514</v>
      </c>
      <c r="G348" s="73"/>
      <c r="H348" s="73"/>
      <c r="I348" s="191"/>
      <c r="J348" s="73"/>
      <c r="K348" s="73"/>
      <c r="L348" s="71"/>
      <c r="M348" s="235"/>
      <c r="N348" s="46"/>
      <c r="O348" s="46"/>
      <c r="P348" s="46"/>
      <c r="Q348" s="46"/>
      <c r="R348" s="46"/>
      <c r="S348" s="46"/>
      <c r="T348" s="94"/>
      <c r="AT348" s="23" t="s">
        <v>191</v>
      </c>
      <c r="AU348" s="23" t="s">
        <v>84</v>
      </c>
    </row>
    <row r="349" s="11" customFormat="1">
      <c r="B349" s="236"/>
      <c r="C349" s="237"/>
      <c r="D349" s="233" t="s">
        <v>195</v>
      </c>
      <c r="E349" s="238" t="s">
        <v>21</v>
      </c>
      <c r="F349" s="239" t="s">
        <v>519</v>
      </c>
      <c r="G349" s="237"/>
      <c r="H349" s="240">
        <v>30532.950000000001</v>
      </c>
      <c r="I349" s="241"/>
      <c r="J349" s="237"/>
      <c r="K349" s="237"/>
      <c r="L349" s="242"/>
      <c r="M349" s="243"/>
      <c r="N349" s="244"/>
      <c r="O349" s="244"/>
      <c r="P349" s="244"/>
      <c r="Q349" s="244"/>
      <c r="R349" s="244"/>
      <c r="S349" s="244"/>
      <c r="T349" s="245"/>
      <c r="AT349" s="246" t="s">
        <v>195</v>
      </c>
      <c r="AU349" s="246" t="s">
        <v>84</v>
      </c>
      <c r="AV349" s="11" t="s">
        <v>84</v>
      </c>
      <c r="AW349" s="11" t="s">
        <v>39</v>
      </c>
      <c r="AX349" s="11" t="s">
        <v>75</v>
      </c>
      <c r="AY349" s="246" t="s">
        <v>183</v>
      </c>
    </row>
    <row r="350" s="12" customFormat="1">
      <c r="B350" s="247"/>
      <c r="C350" s="248"/>
      <c r="D350" s="233" t="s">
        <v>195</v>
      </c>
      <c r="E350" s="249" t="s">
        <v>21</v>
      </c>
      <c r="F350" s="250" t="s">
        <v>199</v>
      </c>
      <c r="G350" s="248"/>
      <c r="H350" s="251">
        <v>30532.950000000001</v>
      </c>
      <c r="I350" s="252"/>
      <c r="J350" s="248"/>
      <c r="K350" s="248"/>
      <c r="L350" s="253"/>
      <c r="M350" s="254"/>
      <c r="N350" s="255"/>
      <c r="O350" s="255"/>
      <c r="P350" s="255"/>
      <c r="Q350" s="255"/>
      <c r="R350" s="255"/>
      <c r="S350" s="255"/>
      <c r="T350" s="256"/>
      <c r="AT350" s="257" t="s">
        <v>195</v>
      </c>
      <c r="AU350" s="257" t="s">
        <v>84</v>
      </c>
      <c r="AV350" s="12" t="s">
        <v>189</v>
      </c>
      <c r="AW350" s="12" t="s">
        <v>39</v>
      </c>
      <c r="AX350" s="12" t="s">
        <v>16</v>
      </c>
      <c r="AY350" s="257" t="s">
        <v>183</v>
      </c>
    </row>
    <row r="351" s="1" customFormat="1" ht="25.5" customHeight="1">
      <c r="B351" s="45"/>
      <c r="C351" s="221" t="s">
        <v>520</v>
      </c>
      <c r="D351" s="221" t="s">
        <v>185</v>
      </c>
      <c r="E351" s="222" t="s">
        <v>521</v>
      </c>
      <c r="F351" s="223" t="s">
        <v>522</v>
      </c>
      <c r="G351" s="224" t="s">
        <v>116</v>
      </c>
      <c r="H351" s="225">
        <v>206.16999999999999</v>
      </c>
      <c r="I351" s="226"/>
      <c r="J351" s="227">
        <f>ROUND(I351*H351,2)</f>
        <v>0</v>
      </c>
      <c r="K351" s="223" t="s">
        <v>188</v>
      </c>
      <c r="L351" s="71"/>
      <c r="M351" s="228" t="s">
        <v>21</v>
      </c>
      <c r="N351" s="229" t="s">
        <v>46</v>
      </c>
      <c r="O351" s="46"/>
      <c r="P351" s="230">
        <f>O351*H351</f>
        <v>0</v>
      </c>
      <c r="Q351" s="230">
        <v>0</v>
      </c>
      <c r="R351" s="230">
        <f>Q351*H351</f>
        <v>0</v>
      </c>
      <c r="S351" s="230">
        <v>0</v>
      </c>
      <c r="T351" s="231">
        <f>S351*H351</f>
        <v>0</v>
      </c>
      <c r="AR351" s="23" t="s">
        <v>189</v>
      </c>
      <c r="AT351" s="23" t="s">
        <v>185</v>
      </c>
      <c r="AU351" s="23" t="s">
        <v>84</v>
      </c>
      <c r="AY351" s="23" t="s">
        <v>183</v>
      </c>
      <c r="BE351" s="232">
        <f>IF(N351="základní",J351,0)</f>
        <v>0</v>
      </c>
      <c r="BF351" s="232">
        <f>IF(N351="snížená",J351,0)</f>
        <v>0</v>
      </c>
      <c r="BG351" s="232">
        <f>IF(N351="zákl. přenesená",J351,0)</f>
        <v>0</v>
      </c>
      <c r="BH351" s="232">
        <f>IF(N351="sníž. přenesená",J351,0)</f>
        <v>0</v>
      </c>
      <c r="BI351" s="232">
        <f>IF(N351="nulová",J351,0)</f>
        <v>0</v>
      </c>
      <c r="BJ351" s="23" t="s">
        <v>16</v>
      </c>
      <c r="BK351" s="232">
        <f>ROUND(I351*H351,2)</f>
        <v>0</v>
      </c>
      <c r="BL351" s="23" t="s">
        <v>189</v>
      </c>
      <c r="BM351" s="23" t="s">
        <v>523</v>
      </c>
    </row>
    <row r="352" s="1" customFormat="1">
      <c r="B352" s="45"/>
      <c r="C352" s="73"/>
      <c r="D352" s="233" t="s">
        <v>191</v>
      </c>
      <c r="E352" s="73"/>
      <c r="F352" s="234" t="s">
        <v>524</v>
      </c>
      <c r="G352" s="73"/>
      <c r="H352" s="73"/>
      <c r="I352" s="191"/>
      <c r="J352" s="73"/>
      <c r="K352" s="73"/>
      <c r="L352" s="71"/>
      <c r="M352" s="235"/>
      <c r="N352" s="46"/>
      <c r="O352" s="46"/>
      <c r="P352" s="46"/>
      <c r="Q352" s="46"/>
      <c r="R352" s="46"/>
      <c r="S352" s="46"/>
      <c r="T352" s="94"/>
      <c r="AT352" s="23" t="s">
        <v>191</v>
      </c>
      <c r="AU352" s="23" t="s">
        <v>84</v>
      </c>
    </row>
    <row r="353" s="11" customFormat="1">
      <c r="B353" s="236"/>
      <c r="C353" s="237"/>
      <c r="D353" s="233" t="s">
        <v>195</v>
      </c>
      <c r="E353" s="238" t="s">
        <v>21</v>
      </c>
      <c r="F353" s="239" t="s">
        <v>149</v>
      </c>
      <c r="G353" s="237"/>
      <c r="H353" s="240">
        <v>206.16999999999999</v>
      </c>
      <c r="I353" s="241"/>
      <c r="J353" s="237"/>
      <c r="K353" s="237"/>
      <c r="L353" s="242"/>
      <c r="M353" s="243"/>
      <c r="N353" s="244"/>
      <c r="O353" s="244"/>
      <c r="P353" s="244"/>
      <c r="Q353" s="244"/>
      <c r="R353" s="244"/>
      <c r="S353" s="244"/>
      <c r="T353" s="245"/>
      <c r="AT353" s="246" t="s">
        <v>195</v>
      </c>
      <c r="AU353" s="246" t="s">
        <v>84</v>
      </c>
      <c r="AV353" s="11" t="s">
        <v>84</v>
      </c>
      <c r="AW353" s="11" t="s">
        <v>39</v>
      </c>
      <c r="AX353" s="11" t="s">
        <v>75</v>
      </c>
      <c r="AY353" s="246" t="s">
        <v>183</v>
      </c>
    </row>
    <row r="354" s="12" customFormat="1">
      <c r="B354" s="247"/>
      <c r="C354" s="248"/>
      <c r="D354" s="233" t="s">
        <v>195</v>
      </c>
      <c r="E354" s="249" t="s">
        <v>21</v>
      </c>
      <c r="F354" s="250" t="s">
        <v>199</v>
      </c>
      <c r="G354" s="248"/>
      <c r="H354" s="251">
        <v>206.16999999999999</v>
      </c>
      <c r="I354" s="252"/>
      <c r="J354" s="248"/>
      <c r="K354" s="248"/>
      <c r="L354" s="253"/>
      <c r="M354" s="254"/>
      <c r="N354" s="255"/>
      <c r="O354" s="255"/>
      <c r="P354" s="255"/>
      <c r="Q354" s="255"/>
      <c r="R354" s="255"/>
      <c r="S354" s="255"/>
      <c r="T354" s="256"/>
      <c r="AT354" s="257" t="s">
        <v>195</v>
      </c>
      <c r="AU354" s="257" t="s">
        <v>84</v>
      </c>
      <c r="AV354" s="12" t="s">
        <v>189</v>
      </c>
      <c r="AW354" s="12" t="s">
        <v>39</v>
      </c>
      <c r="AX354" s="12" t="s">
        <v>16</v>
      </c>
      <c r="AY354" s="257" t="s">
        <v>183</v>
      </c>
    </row>
    <row r="355" s="1" customFormat="1" ht="25.5" customHeight="1">
      <c r="B355" s="45"/>
      <c r="C355" s="221" t="s">
        <v>525</v>
      </c>
      <c r="D355" s="221" t="s">
        <v>185</v>
      </c>
      <c r="E355" s="222" t="s">
        <v>526</v>
      </c>
      <c r="F355" s="223" t="s">
        <v>527</v>
      </c>
      <c r="G355" s="224" t="s">
        <v>116</v>
      </c>
      <c r="H355" s="225">
        <v>278.73700000000002</v>
      </c>
      <c r="I355" s="226"/>
      <c r="J355" s="227">
        <f>ROUND(I355*H355,2)</f>
        <v>0</v>
      </c>
      <c r="K355" s="223" t="s">
        <v>188</v>
      </c>
      <c r="L355" s="71"/>
      <c r="M355" s="228" t="s">
        <v>21</v>
      </c>
      <c r="N355" s="229" t="s">
        <v>46</v>
      </c>
      <c r="O355" s="46"/>
      <c r="P355" s="230">
        <f>O355*H355</f>
        <v>0</v>
      </c>
      <c r="Q355" s="230">
        <v>0</v>
      </c>
      <c r="R355" s="230">
        <f>Q355*H355</f>
        <v>0</v>
      </c>
      <c r="S355" s="230">
        <v>0</v>
      </c>
      <c r="T355" s="231">
        <f>S355*H355</f>
        <v>0</v>
      </c>
      <c r="AR355" s="23" t="s">
        <v>189</v>
      </c>
      <c r="AT355" s="23" t="s">
        <v>185</v>
      </c>
      <c r="AU355" s="23" t="s">
        <v>84</v>
      </c>
      <c r="AY355" s="23" t="s">
        <v>183</v>
      </c>
      <c r="BE355" s="232">
        <f>IF(N355="základní",J355,0)</f>
        <v>0</v>
      </c>
      <c r="BF355" s="232">
        <f>IF(N355="snížená",J355,0)</f>
        <v>0</v>
      </c>
      <c r="BG355" s="232">
        <f>IF(N355="zákl. přenesená",J355,0)</f>
        <v>0</v>
      </c>
      <c r="BH355" s="232">
        <f>IF(N355="sníž. přenesená",J355,0)</f>
        <v>0</v>
      </c>
      <c r="BI355" s="232">
        <f>IF(N355="nulová",J355,0)</f>
        <v>0</v>
      </c>
      <c r="BJ355" s="23" t="s">
        <v>16</v>
      </c>
      <c r="BK355" s="232">
        <f>ROUND(I355*H355,2)</f>
        <v>0</v>
      </c>
      <c r="BL355" s="23" t="s">
        <v>189</v>
      </c>
      <c r="BM355" s="23" t="s">
        <v>528</v>
      </c>
    </row>
    <row r="356" s="1" customFormat="1">
      <c r="B356" s="45"/>
      <c r="C356" s="73"/>
      <c r="D356" s="233" t="s">
        <v>191</v>
      </c>
      <c r="E356" s="73"/>
      <c r="F356" s="234" t="s">
        <v>529</v>
      </c>
      <c r="G356" s="73"/>
      <c r="H356" s="73"/>
      <c r="I356" s="191"/>
      <c r="J356" s="73"/>
      <c r="K356" s="73"/>
      <c r="L356" s="71"/>
      <c r="M356" s="235"/>
      <c r="N356" s="46"/>
      <c r="O356" s="46"/>
      <c r="P356" s="46"/>
      <c r="Q356" s="46"/>
      <c r="R356" s="46"/>
      <c r="S356" s="46"/>
      <c r="T356" s="94"/>
      <c r="AT356" s="23" t="s">
        <v>191</v>
      </c>
      <c r="AU356" s="23" t="s">
        <v>84</v>
      </c>
    </row>
    <row r="357" s="11" customFormat="1">
      <c r="B357" s="236"/>
      <c r="C357" s="237"/>
      <c r="D357" s="233" t="s">
        <v>195</v>
      </c>
      <c r="E357" s="238" t="s">
        <v>21</v>
      </c>
      <c r="F357" s="239" t="s">
        <v>530</v>
      </c>
      <c r="G357" s="237"/>
      <c r="H357" s="240">
        <v>278.73700000000002</v>
      </c>
      <c r="I357" s="241"/>
      <c r="J357" s="237"/>
      <c r="K357" s="237"/>
      <c r="L357" s="242"/>
      <c r="M357" s="243"/>
      <c r="N357" s="244"/>
      <c r="O357" s="244"/>
      <c r="P357" s="244"/>
      <c r="Q357" s="244"/>
      <c r="R357" s="244"/>
      <c r="S357" s="244"/>
      <c r="T357" s="245"/>
      <c r="AT357" s="246" t="s">
        <v>195</v>
      </c>
      <c r="AU357" s="246" t="s">
        <v>84</v>
      </c>
      <c r="AV357" s="11" t="s">
        <v>84</v>
      </c>
      <c r="AW357" s="11" t="s">
        <v>39</v>
      </c>
      <c r="AX357" s="11" t="s">
        <v>75</v>
      </c>
      <c r="AY357" s="246" t="s">
        <v>183</v>
      </c>
    </row>
    <row r="358" s="12" customFormat="1">
      <c r="B358" s="247"/>
      <c r="C358" s="248"/>
      <c r="D358" s="233" t="s">
        <v>195</v>
      </c>
      <c r="E358" s="249" t="s">
        <v>137</v>
      </c>
      <c r="F358" s="250" t="s">
        <v>199</v>
      </c>
      <c r="G358" s="248"/>
      <c r="H358" s="251">
        <v>278.73700000000002</v>
      </c>
      <c r="I358" s="252"/>
      <c r="J358" s="248"/>
      <c r="K358" s="248"/>
      <c r="L358" s="253"/>
      <c r="M358" s="254"/>
      <c r="N358" s="255"/>
      <c r="O358" s="255"/>
      <c r="P358" s="255"/>
      <c r="Q358" s="255"/>
      <c r="R358" s="255"/>
      <c r="S358" s="255"/>
      <c r="T358" s="256"/>
      <c r="AT358" s="257" t="s">
        <v>195</v>
      </c>
      <c r="AU358" s="257" t="s">
        <v>84</v>
      </c>
      <c r="AV358" s="12" t="s">
        <v>189</v>
      </c>
      <c r="AW358" s="12" t="s">
        <v>39</v>
      </c>
      <c r="AX358" s="12" t="s">
        <v>16</v>
      </c>
      <c r="AY358" s="257" t="s">
        <v>183</v>
      </c>
    </row>
    <row r="359" s="1" customFormat="1" ht="38.25" customHeight="1">
      <c r="B359" s="45"/>
      <c r="C359" s="221" t="s">
        <v>531</v>
      </c>
      <c r="D359" s="221" t="s">
        <v>185</v>
      </c>
      <c r="E359" s="222" t="s">
        <v>532</v>
      </c>
      <c r="F359" s="223" t="s">
        <v>533</v>
      </c>
      <c r="G359" s="224" t="s">
        <v>116</v>
      </c>
      <c r="H359" s="225">
        <v>3902.3180000000002</v>
      </c>
      <c r="I359" s="226"/>
      <c r="J359" s="227">
        <f>ROUND(I359*H359,2)</f>
        <v>0</v>
      </c>
      <c r="K359" s="223" t="s">
        <v>188</v>
      </c>
      <c r="L359" s="71"/>
      <c r="M359" s="228" t="s">
        <v>21</v>
      </c>
      <c r="N359" s="229" t="s">
        <v>46</v>
      </c>
      <c r="O359" s="46"/>
      <c r="P359" s="230">
        <f>O359*H359</f>
        <v>0</v>
      </c>
      <c r="Q359" s="230">
        <v>0</v>
      </c>
      <c r="R359" s="230">
        <f>Q359*H359</f>
        <v>0</v>
      </c>
      <c r="S359" s="230">
        <v>0</v>
      </c>
      <c r="T359" s="231">
        <f>S359*H359</f>
        <v>0</v>
      </c>
      <c r="AR359" s="23" t="s">
        <v>189</v>
      </c>
      <c r="AT359" s="23" t="s">
        <v>185</v>
      </c>
      <c r="AU359" s="23" t="s">
        <v>84</v>
      </c>
      <c r="AY359" s="23" t="s">
        <v>183</v>
      </c>
      <c r="BE359" s="232">
        <f>IF(N359="základní",J359,0)</f>
        <v>0</v>
      </c>
      <c r="BF359" s="232">
        <f>IF(N359="snížená",J359,0)</f>
        <v>0</v>
      </c>
      <c r="BG359" s="232">
        <f>IF(N359="zákl. přenesená",J359,0)</f>
        <v>0</v>
      </c>
      <c r="BH359" s="232">
        <f>IF(N359="sníž. přenesená",J359,0)</f>
        <v>0</v>
      </c>
      <c r="BI359" s="232">
        <f>IF(N359="nulová",J359,0)</f>
        <v>0</v>
      </c>
      <c r="BJ359" s="23" t="s">
        <v>16</v>
      </c>
      <c r="BK359" s="232">
        <f>ROUND(I359*H359,2)</f>
        <v>0</v>
      </c>
      <c r="BL359" s="23" t="s">
        <v>189</v>
      </c>
      <c r="BM359" s="23" t="s">
        <v>534</v>
      </c>
    </row>
    <row r="360" s="1" customFormat="1">
      <c r="B360" s="45"/>
      <c r="C360" s="73"/>
      <c r="D360" s="233" t="s">
        <v>191</v>
      </c>
      <c r="E360" s="73"/>
      <c r="F360" s="234" t="s">
        <v>529</v>
      </c>
      <c r="G360" s="73"/>
      <c r="H360" s="73"/>
      <c r="I360" s="191"/>
      <c r="J360" s="73"/>
      <c r="K360" s="73"/>
      <c r="L360" s="71"/>
      <c r="M360" s="235"/>
      <c r="N360" s="46"/>
      <c r="O360" s="46"/>
      <c r="P360" s="46"/>
      <c r="Q360" s="46"/>
      <c r="R360" s="46"/>
      <c r="S360" s="46"/>
      <c r="T360" s="94"/>
      <c r="AT360" s="23" t="s">
        <v>191</v>
      </c>
      <c r="AU360" s="23" t="s">
        <v>84</v>
      </c>
    </row>
    <row r="361" s="11" customFormat="1">
      <c r="B361" s="236"/>
      <c r="C361" s="237"/>
      <c r="D361" s="233" t="s">
        <v>195</v>
      </c>
      <c r="E361" s="238" t="s">
        <v>21</v>
      </c>
      <c r="F361" s="239" t="s">
        <v>535</v>
      </c>
      <c r="G361" s="237"/>
      <c r="H361" s="240">
        <v>3902.3180000000002</v>
      </c>
      <c r="I361" s="241"/>
      <c r="J361" s="237"/>
      <c r="K361" s="237"/>
      <c r="L361" s="242"/>
      <c r="M361" s="243"/>
      <c r="N361" s="244"/>
      <c r="O361" s="244"/>
      <c r="P361" s="244"/>
      <c r="Q361" s="244"/>
      <c r="R361" s="244"/>
      <c r="S361" s="244"/>
      <c r="T361" s="245"/>
      <c r="AT361" s="246" t="s">
        <v>195</v>
      </c>
      <c r="AU361" s="246" t="s">
        <v>84</v>
      </c>
      <c r="AV361" s="11" t="s">
        <v>84</v>
      </c>
      <c r="AW361" s="11" t="s">
        <v>39</v>
      </c>
      <c r="AX361" s="11" t="s">
        <v>75</v>
      </c>
      <c r="AY361" s="246" t="s">
        <v>183</v>
      </c>
    </row>
    <row r="362" s="12" customFormat="1">
      <c r="B362" s="247"/>
      <c r="C362" s="248"/>
      <c r="D362" s="233" t="s">
        <v>195</v>
      </c>
      <c r="E362" s="249" t="s">
        <v>21</v>
      </c>
      <c r="F362" s="250" t="s">
        <v>199</v>
      </c>
      <c r="G362" s="248"/>
      <c r="H362" s="251">
        <v>3902.3180000000002</v>
      </c>
      <c r="I362" s="252"/>
      <c r="J362" s="248"/>
      <c r="K362" s="248"/>
      <c r="L362" s="253"/>
      <c r="M362" s="254"/>
      <c r="N362" s="255"/>
      <c r="O362" s="255"/>
      <c r="P362" s="255"/>
      <c r="Q362" s="255"/>
      <c r="R362" s="255"/>
      <c r="S362" s="255"/>
      <c r="T362" s="256"/>
      <c r="AT362" s="257" t="s">
        <v>195</v>
      </c>
      <c r="AU362" s="257" t="s">
        <v>84</v>
      </c>
      <c r="AV362" s="12" t="s">
        <v>189</v>
      </c>
      <c r="AW362" s="12" t="s">
        <v>39</v>
      </c>
      <c r="AX362" s="12" t="s">
        <v>16</v>
      </c>
      <c r="AY362" s="257" t="s">
        <v>183</v>
      </c>
    </row>
    <row r="363" s="1" customFormat="1" ht="16.5" customHeight="1">
      <c r="B363" s="45"/>
      <c r="C363" s="221" t="s">
        <v>536</v>
      </c>
      <c r="D363" s="221" t="s">
        <v>185</v>
      </c>
      <c r="E363" s="222" t="s">
        <v>537</v>
      </c>
      <c r="F363" s="223" t="s">
        <v>538</v>
      </c>
      <c r="G363" s="224" t="s">
        <v>116</v>
      </c>
      <c r="H363" s="225">
        <v>2180.9250000000002</v>
      </c>
      <c r="I363" s="226"/>
      <c r="J363" s="227">
        <f>ROUND(I363*H363,2)</f>
        <v>0</v>
      </c>
      <c r="K363" s="223" t="s">
        <v>188</v>
      </c>
      <c r="L363" s="71"/>
      <c r="M363" s="228" t="s">
        <v>21</v>
      </c>
      <c r="N363" s="229" t="s">
        <v>46</v>
      </c>
      <c r="O363" s="46"/>
      <c r="P363" s="230">
        <f>O363*H363</f>
        <v>0</v>
      </c>
      <c r="Q363" s="230">
        <v>0</v>
      </c>
      <c r="R363" s="230">
        <f>Q363*H363</f>
        <v>0</v>
      </c>
      <c r="S363" s="230">
        <v>0</v>
      </c>
      <c r="T363" s="231">
        <f>S363*H363</f>
        <v>0</v>
      </c>
      <c r="AR363" s="23" t="s">
        <v>189</v>
      </c>
      <c r="AT363" s="23" t="s">
        <v>185</v>
      </c>
      <c r="AU363" s="23" t="s">
        <v>84</v>
      </c>
      <c r="AY363" s="23" t="s">
        <v>183</v>
      </c>
      <c r="BE363" s="232">
        <f>IF(N363="základní",J363,0)</f>
        <v>0</v>
      </c>
      <c r="BF363" s="232">
        <f>IF(N363="snížená",J363,0)</f>
        <v>0</v>
      </c>
      <c r="BG363" s="232">
        <f>IF(N363="zákl. přenesená",J363,0)</f>
        <v>0</v>
      </c>
      <c r="BH363" s="232">
        <f>IF(N363="sníž. přenesená",J363,0)</f>
        <v>0</v>
      </c>
      <c r="BI363" s="232">
        <f>IF(N363="nulová",J363,0)</f>
        <v>0</v>
      </c>
      <c r="BJ363" s="23" t="s">
        <v>16</v>
      </c>
      <c r="BK363" s="232">
        <f>ROUND(I363*H363,2)</f>
        <v>0</v>
      </c>
      <c r="BL363" s="23" t="s">
        <v>189</v>
      </c>
      <c r="BM363" s="23" t="s">
        <v>539</v>
      </c>
    </row>
    <row r="364" s="1" customFormat="1">
      <c r="B364" s="45"/>
      <c r="C364" s="73"/>
      <c r="D364" s="233" t="s">
        <v>191</v>
      </c>
      <c r="E364" s="73"/>
      <c r="F364" s="234" t="s">
        <v>540</v>
      </c>
      <c r="G364" s="73"/>
      <c r="H364" s="73"/>
      <c r="I364" s="191"/>
      <c r="J364" s="73"/>
      <c r="K364" s="73"/>
      <c r="L364" s="71"/>
      <c r="M364" s="235"/>
      <c r="N364" s="46"/>
      <c r="O364" s="46"/>
      <c r="P364" s="46"/>
      <c r="Q364" s="46"/>
      <c r="R364" s="46"/>
      <c r="S364" s="46"/>
      <c r="T364" s="94"/>
      <c r="AT364" s="23" t="s">
        <v>191</v>
      </c>
      <c r="AU364" s="23" t="s">
        <v>84</v>
      </c>
    </row>
    <row r="365" s="11" customFormat="1">
      <c r="B365" s="236"/>
      <c r="C365" s="237"/>
      <c r="D365" s="233" t="s">
        <v>195</v>
      </c>
      <c r="E365" s="238" t="s">
        <v>114</v>
      </c>
      <c r="F365" s="239" t="s">
        <v>541</v>
      </c>
      <c r="G365" s="237"/>
      <c r="H365" s="240">
        <v>1974.7550000000001</v>
      </c>
      <c r="I365" s="241"/>
      <c r="J365" s="237"/>
      <c r="K365" s="237"/>
      <c r="L365" s="242"/>
      <c r="M365" s="243"/>
      <c r="N365" s="244"/>
      <c r="O365" s="244"/>
      <c r="P365" s="244"/>
      <c r="Q365" s="244"/>
      <c r="R365" s="244"/>
      <c r="S365" s="244"/>
      <c r="T365" s="245"/>
      <c r="AT365" s="246" t="s">
        <v>195</v>
      </c>
      <c r="AU365" s="246" t="s">
        <v>84</v>
      </c>
      <c r="AV365" s="11" t="s">
        <v>84</v>
      </c>
      <c r="AW365" s="11" t="s">
        <v>39</v>
      </c>
      <c r="AX365" s="11" t="s">
        <v>75</v>
      </c>
      <c r="AY365" s="246" t="s">
        <v>183</v>
      </c>
    </row>
    <row r="366" s="11" customFormat="1">
      <c r="B366" s="236"/>
      <c r="C366" s="237"/>
      <c r="D366" s="233" t="s">
        <v>195</v>
      </c>
      <c r="E366" s="238" t="s">
        <v>149</v>
      </c>
      <c r="F366" s="239" t="s">
        <v>542</v>
      </c>
      <c r="G366" s="237"/>
      <c r="H366" s="240">
        <v>206.16999999999999</v>
      </c>
      <c r="I366" s="241"/>
      <c r="J366" s="237"/>
      <c r="K366" s="237"/>
      <c r="L366" s="242"/>
      <c r="M366" s="243"/>
      <c r="N366" s="244"/>
      <c r="O366" s="244"/>
      <c r="P366" s="244"/>
      <c r="Q366" s="244"/>
      <c r="R366" s="244"/>
      <c r="S366" s="244"/>
      <c r="T366" s="245"/>
      <c r="AT366" s="246" t="s">
        <v>195</v>
      </c>
      <c r="AU366" s="246" t="s">
        <v>84</v>
      </c>
      <c r="AV366" s="11" t="s">
        <v>84</v>
      </c>
      <c r="AW366" s="11" t="s">
        <v>39</v>
      </c>
      <c r="AX366" s="11" t="s">
        <v>75</v>
      </c>
      <c r="AY366" s="246" t="s">
        <v>183</v>
      </c>
    </row>
    <row r="367" s="12" customFormat="1">
      <c r="B367" s="247"/>
      <c r="C367" s="248"/>
      <c r="D367" s="233" t="s">
        <v>195</v>
      </c>
      <c r="E367" s="249" t="s">
        <v>119</v>
      </c>
      <c r="F367" s="250" t="s">
        <v>199</v>
      </c>
      <c r="G367" s="248"/>
      <c r="H367" s="251">
        <v>2180.9250000000002</v>
      </c>
      <c r="I367" s="252"/>
      <c r="J367" s="248"/>
      <c r="K367" s="248"/>
      <c r="L367" s="253"/>
      <c r="M367" s="254"/>
      <c r="N367" s="255"/>
      <c r="O367" s="255"/>
      <c r="P367" s="255"/>
      <c r="Q367" s="255"/>
      <c r="R367" s="255"/>
      <c r="S367" s="255"/>
      <c r="T367" s="256"/>
      <c r="AT367" s="257" t="s">
        <v>195</v>
      </c>
      <c r="AU367" s="257" t="s">
        <v>84</v>
      </c>
      <c r="AV367" s="12" t="s">
        <v>189</v>
      </c>
      <c r="AW367" s="12" t="s">
        <v>39</v>
      </c>
      <c r="AX367" s="12" t="s">
        <v>16</v>
      </c>
      <c r="AY367" s="257" t="s">
        <v>183</v>
      </c>
    </row>
    <row r="368" s="1" customFormat="1" ht="25.5" customHeight="1">
      <c r="B368" s="45"/>
      <c r="C368" s="221" t="s">
        <v>543</v>
      </c>
      <c r="D368" s="221" t="s">
        <v>185</v>
      </c>
      <c r="E368" s="222" t="s">
        <v>544</v>
      </c>
      <c r="F368" s="223" t="s">
        <v>545</v>
      </c>
      <c r="G368" s="224" t="s">
        <v>116</v>
      </c>
      <c r="H368" s="225">
        <v>1974.7550000000001</v>
      </c>
      <c r="I368" s="226"/>
      <c r="J368" s="227">
        <f>ROUND(I368*H368,2)</f>
        <v>0</v>
      </c>
      <c r="K368" s="223" t="s">
        <v>188</v>
      </c>
      <c r="L368" s="71"/>
      <c r="M368" s="228" t="s">
        <v>21</v>
      </c>
      <c r="N368" s="229" t="s">
        <v>46</v>
      </c>
      <c r="O368" s="46"/>
      <c r="P368" s="230">
        <f>O368*H368</f>
        <v>0</v>
      </c>
      <c r="Q368" s="230">
        <v>0</v>
      </c>
      <c r="R368" s="230">
        <f>Q368*H368</f>
        <v>0</v>
      </c>
      <c r="S368" s="230">
        <v>0</v>
      </c>
      <c r="T368" s="231">
        <f>S368*H368</f>
        <v>0</v>
      </c>
      <c r="AR368" s="23" t="s">
        <v>189</v>
      </c>
      <c r="AT368" s="23" t="s">
        <v>185</v>
      </c>
      <c r="AU368" s="23" t="s">
        <v>84</v>
      </c>
      <c r="AY368" s="23" t="s">
        <v>183</v>
      </c>
      <c r="BE368" s="232">
        <f>IF(N368="základní",J368,0)</f>
        <v>0</v>
      </c>
      <c r="BF368" s="232">
        <f>IF(N368="snížená",J368,0)</f>
        <v>0</v>
      </c>
      <c r="BG368" s="232">
        <f>IF(N368="zákl. přenesená",J368,0)</f>
        <v>0</v>
      </c>
      <c r="BH368" s="232">
        <f>IF(N368="sníž. přenesená",J368,0)</f>
        <v>0</v>
      </c>
      <c r="BI368" s="232">
        <f>IF(N368="nulová",J368,0)</f>
        <v>0</v>
      </c>
      <c r="BJ368" s="23" t="s">
        <v>16</v>
      </c>
      <c r="BK368" s="232">
        <f>ROUND(I368*H368,2)</f>
        <v>0</v>
      </c>
      <c r="BL368" s="23" t="s">
        <v>189</v>
      </c>
      <c r="BM368" s="23" t="s">
        <v>546</v>
      </c>
    </row>
    <row r="369" s="1" customFormat="1">
      <c r="B369" s="45"/>
      <c r="C369" s="73"/>
      <c r="D369" s="233" t="s">
        <v>191</v>
      </c>
      <c r="E369" s="73"/>
      <c r="F369" s="234" t="s">
        <v>547</v>
      </c>
      <c r="G369" s="73"/>
      <c r="H369" s="73"/>
      <c r="I369" s="191"/>
      <c r="J369" s="73"/>
      <c r="K369" s="73"/>
      <c r="L369" s="71"/>
      <c r="M369" s="235"/>
      <c r="N369" s="46"/>
      <c r="O369" s="46"/>
      <c r="P369" s="46"/>
      <c r="Q369" s="46"/>
      <c r="R369" s="46"/>
      <c r="S369" s="46"/>
      <c r="T369" s="94"/>
      <c r="AT369" s="23" t="s">
        <v>191</v>
      </c>
      <c r="AU369" s="23" t="s">
        <v>84</v>
      </c>
    </row>
    <row r="370" s="11" customFormat="1">
      <c r="B370" s="236"/>
      <c r="C370" s="237"/>
      <c r="D370" s="233" t="s">
        <v>195</v>
      </c>
      <c r="E370" s="238" t="s">
        <v>21</v>
      </c>
      <c r="F370" s="239" t="s">
        <v>114</v>
      </c>
      <c r="G370" s="237"/>
      <c r="H370" s="240">
        <v>1974.7550000000001</v>
      </c>
      <c r="I370" s="241"/>
      <c r="J370" s="237"/>
      <c r="K370" s="237"/>
      <c r="L370" s="242"/>
      <c r="M370" s="243"/>
      <c r="N370" s="244"/>
      <c r="O370" s="244"/>
      <c r="P370" s="244"/>
      <c r="Q370" s="244"/>
      <c r="R370" s="244"/>
      <c r="S370" s="244"/>
      <c r="T370" s="245"/>
      <c r="AT370" s="246" t="s">
        <v>195</v>
      </c>
      <c r="AU370" s="246" t="s">
        <v>84</v>
      </c>
      <c r="AV370" s="11" t="s">
        <v>84</v>
      </c>
      <c r="AW370" s="11" t="s">
        <v>39</v>
      </c>
      <c r="AX370" s="11" t="s">
        <v>75</v>
      </c>
      <c r="AY370" s="246" t="s">
        <v>183</v>
      </c>
    </row>
    <row r="371" s="12" customFormat="1">
      <c r="B371" s="247"/>
      <c r="C371" s="248"/>
      <c r="D371" s="233" t="s">
        <v>195</v>
      </c>
      <c r="E371" s="249" t="s">
        <v>21</v>
      </c>
      <c r="F371" s="250" t="s">
        <v>199</v>
      </c>
      <c r="G371" s="248"/>
      <c r="H371" s="251">
        <v>1974.7550000000001</v>
      </c>
      <c r="I371" s="252"/>
      <c r="J371" s="248"/>
      <c r="K371" s="248"/>
      <c r="L371" s="253"/>
      <c r="M371" s="254"/>
      <c r="N371" s="255"/>
      <c r="O371" s="255"/>
      <c r="P371" s="255"/>
      <c r="Q371" s="255"/>
      <c r="R371" s="255"/>
      <c r="S371" s="255"/>
      <c r="T371" s="256"/>
      <c r="AT371" s="257" t="s">
        <v>195</v>
      </c>
      <c r="AU371" s="257" t="s">
        <v>84</v>
      </c>
      <c r="AV371" s="12" t="s">
        <v>189</v>
      </c>
      <c r="AW371" s="12" t="s">
        <v>39</v>
      </c>
      <c r="AX371" s="12" t="s">
        <v>16</v>
      </c>
      <c r="AY371" s="257" t="s">
        <v>183</v>
      </c>
    </row>
    <row r="372" s="10" customFormat="1" ht="29.88" customHeight="1">
      <c r="B372" s="205"/>
      <c r="C372" s="206"/>
      <c r="D372" s="207" t="s">
        <v>74</v>
      </c>
      <c r="E372" s="219" t="s">
        <v>548</v>
      </c>
      <c r="F372" s="219" t="s">
        <v>549</v>
      </c>
      <c r="G372" s="206"/>
      <c r="H372" s="206"/>
      <c r="I372" s="209"/>
      <c r="J372" s="220">
        <f>BK372</f>
        <v>0</v>
      </c>
      <c r="K372" s="206"/>
      <c r="L372" s="211"/>
      <c r="M372" s="212"/>
      <c r="N372" s="213"/>
      <c r="O372" s="213"/>
      <c r="P372" s="214">
        <f>SUM(P373:P374)</f>
        <v>0</v>
      </c>
      <c r="Q372" s="213"/>
      <c r="R372" s="214">
        <f>SUM(R373:R374)</f>
        <v>0</v>
      </c>
      <c r="S372" s="213"/>
      <c r="T372" s="215">
        <f>SUM(T373:T374)</f>
        <v>0</v>
      </c>
      <c r="AR372" s="216" t="s">
        <v>16</v>
      </c>
      <c r="AT372" s="217" t="s">
        <v>74</v>
      </c>
      <c r="AU372" s="217" t="s">
        <v>16</v>
      </c>
      <c r="AY372" s="216" t="s">
        <v>183</v>
      </c>
      <c r="BK372" s="218">
        <f>SUM(BK373:BK374)</f>
        <v>0</v>
      </c>
    </row>
    <row r="373" s="1" customFormat="1" ht="25.5" customHeight="1">
      <c r="B373" s="45"/>
      <c r="C373" s="221" t="s">
        <v>550</v>
      </c>
      <c r="D373" s="221" t="s">
        <v>185</v>
      </c>
      <c r="E373" s="222" t="s">
        <v>551</v>
      </c>
      <c r="F373" s="223" t="s">
        <v>552</v>
      </c>
      <c r="G373" s="224" t="s">
        <v>116</v>
      </c>
      <c r="H373" s="225">
        <v>298.53300000000002</v>
      </c>
      <c r="I373" s="226"/>
      <c r="J373" s="227">
        <f>ROUND(I373*H373,2)</f>
        <v>0</v>
      </c>
      <c r="K373" s="223" t="s">
        <v>188</v>
      </c>
      <c r="L373" s="71"/>
      <c r="M373" s="228" t="s">
        <v>21</v>
      </c>
      <c r="N373" s="229" t="s">
        <v>46</v>
      </c>
      <c r="O373" s="46"/>
      <c r="P373" s="230">
        <f>O373*H373</f>
        <v>0</v>
      </c>
      <c r="Q373" s="230">
        <v>0</v>
      </c>
      <c r="R373" s="230">
        <f>Q373*H373</f>
        <v>0</v>
      </c>
      <c r="S373" s="230">
        <v>0</v>
      </c>
      <c r="T373" s="231">
        <f>S373*H373</f>
        <v>0</v>
      </c>
      <c r="AR373" s="23" t="s">
        <v>189</v>
      </c>
      <c r="AT373" s="23" t="s">
        <v>185</v>
      </c>
      <c r="AU373" s="23" t="s">
        <v>84</v>
      </c>
      <c r="AY373" s="23" t="s">
        <v>183</v>
      </c>
      <c r="BE373" s="232">
        <f>IF(N373="základní",J373,0)</f>
        <v>0</v>
      </c>
      <c r="BF373" s="232">
        <f>IF(N373="snížená",J373,0)</f>
        <v>0</v>
      </c>
      <c r="BG373" s="232">
        <f>IF(N373="zákl. přenesená",J373,0)</f>
        <v>0</v>
      </c>
      <c r="BH373" s="232">
        <f>IF(N373="sníž. přenesená",J373,0)</f>
        <v>0</v>
      </c>
      <c r="BI373" s="232">
        <f>IF(N373="nulová",J373,0)</f>
        <v>0</v>
      </c>
      <c r="BJ373" s="23" t="s">
        <v>16</v>
      </c>
      <c r="BK373" s="232">
        <f>ROUND(I373*H373,2)</f>
        <v>0</v>
      </c>
      <c r="BL373" s="23" t="s">
        <v>189</v>
      </c>
      <c r="BM373" s="23" t="s">
        <v>553</v>
      </c>
    </row>
    <row r="374" s="1" customFormat="1">
      <c r="B374" s="45"/>
      <c r="C374" s="73"/>
      <c r="D374" s="233" t="s">
        <v>191</v>
      </c>
      <c r="E374" s="73"/>
      <c r="F374" s="234" t="s">
        <v>554</v>
      </c>
      <c r="G374" s="73"/>
      <c r="H374" s="73"/>
      <c r="I374" s="191"/>
      <c r="J374" s="73"/>
      <c r="K374" s="73"/>
      <c r="L374" s="71"/>
      <c r="M374" s="278"/>
      <c r="N374" s="279"/>
      <c r="O374" s="279"/>
      <c r="P374" s="279"/>
      <c r="Q374" s="279"/>
      <c r="R374" s="279"/>
      <c r="S374" s="279"/>
      <c r="T374" s="280"/>
      <c r="AT374" s="23" t="s">
        <v>191</v>
      </c>
      <c r="AU374" s="23" t="s">
        <v>84</v>
      </c>
    </row>
    <row r="375" s="1" customFormat="1" ht="6.96" customHeight="1">
      <c r="B375" s="66"/>
      <c r="C375" s="67"/>
      <c r="D375" s="67"/>
      <c r="E375" s="67"/>
      <c r="F375" s="67"/>
      <c r="G375" s="67"/>
      <c r="H375" s="67"/>
      <c r="I375" s="166"/>
      <c r="J375" s="67"/>
      <c r="K375" s="67"/>
      <c r="L375" s="71"/>
    </row>
  </sheetData>
  <sheetProtection sheet="1" autoFilter="0" formatColumns="0" formatRows="0" objects="1" scenarios="1" spinCount="100000" saltValue="rkX9PI5VJZugKyBL2veQdFY45OehY9dxdJW2CEYsDCOFThVlqq7E2SJkESqEyoJzmPO2jZPe7YkhlMPeCAMGMQ==" hashValue="rRE3SgJP+8VXd7hVxYwDIlbeMgSIuTSXNJmfK5LXRGhG6XIdAoISTI0M94tYvMsvSJ5rxsBcAYNTyXc20wgFPQ==" algorithmName="SHA-512" password="CC35"/>
  <autoFilter ref="C82:K374"/>
  <mergeCells count="10">
    <mergeCell ref="E7:H7"/>
    <mergeCell ref="E9:H9"/>
    <mergeCell ref="E24:H24"/>
    <mergeCell ref="E45:H45"/>
    <mergeCell ref="E47:H47"/>
    <mergeCell ref="J51:J52"/>
    <mergeCell ref="E73:H73"/>
    <mergeCell ref="E75:H75"/>
    <mergeCell ref="G1:H1"/>
    <mergeCell ref="L2:V2"/>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91</v>
      </c>
      <c r="G1" s="138" t="s">
        <v>92</v>
      </c>
      <c r="H1" s="138"/>
      <c r="I1" s="139"/>
      <c r="J1" s="138" t="s">
        <v>93</v>
      </c>
      <c r="K1" s="137" t="s">
        <v>94</v>
      </c>
      <c r="L1" s="138" t="s">
        <v>95</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87</v>
      </c>
      <c r="AZ2" s="140" t="s">
        <v>137</v>
      </c>
      <c r="BA2" s="140" t="s">
        <v>138</v>
      </c>
      <c r="BB2" s="140" t="s">
        <v>116</v>
      </c>
      <c r="BC2" s="140" t="s">
        <v>555</v>
      </c>
      <c r="BD2" s="140" t="s">
        <v>84</v>
      </c>
    </row>
    <row r="3" ht="6.96" customHeight="1">
      <c r="B3" s="24"/>
      <c r="C3" s="25"/>
      <c r="D3" s="25"/>
      <c r="E3" s="25"/>
      <c r="F3" s="25"/>
      <c r="G3" s="25"/>
      <c r="H3" s="25"/>
      <c r="I3" s="141"/>
      <c r="J3" s="25"/>
      <c r="K3" s="26"/>
      <c r="AT3" s="23" t="s">
        <v>84</v>
      </c>
      <c r="AZ3" s="140" t="s">
        <v>152</v>
      </c>
      <c r="BA3" s="140" t="s">
        <v>153</v>
      </c>
      <c r="BB3" s="140" t="s">
        <v>106</v>
      </c>
      <c r="BC3" s="140" t="s">
        <v>154</v>
      </c>
      <c r="BD3" s="140" t="s">
        <v>84</v>
      </c>
    </row>
    <row r="4" ht="36.96" customHeight="1">
      <c r="B4" s="27"/>
      <c r="C4" s="28"/>
      <c r="D4" s="29" t="s">
        <v>103</v>
      </c>
      <c r="E4" s="28"/>
      <c r="F4" s="28"/>
      <c r="G4" s="28"/>
      <c r="H4" s="28"/>
      <c r="I4" s="142"/>
      <c r="J4" s="28"/>
      <c r="K4" s="30"/>
      <c r="M4" s="31" t="s">
        <v>12</v>
      </c>
      <c r="AT4" s="23" t="s">
        <v>6</v>
      </c>
    </row>
    <row r="5" ht="6.96" customHeight="1">
      <c r="B5" s="27"/>
      <c r="C5" s="28"/>
      <c r="D5" s="28"/>
      <c r="E5" s="28"/>
      <c r="F5" s="28"/>
      <c r="G5" s="28"/>
      <c r="H5" s="28"/>
      <c r="I5" s="142"/>
      <c r="J5" s="28"/>
      <c r="K5" s="30"/>
    </row>
    <row r="6">
      <c r="B6" s="27"/>
      <c r="C6" s="28"/>
      <c r="D6" s="39" t="s">
        <v>18</v>
      </c>
      <c r="E6" s="28"/>
      <c r="F6" s="28"/>
      <c r="G6" s="28"/>
      <c r="H6" s="28"/>
      <c r="I6" s="142"/>
      <c r="J6" s="28"/>
      <c r="K6" s="30"/>
    </row>
    <row r="7" ht="16.5" customHeight="1">
      <c r="B7" s="27"/>
      <c r="C7" s="28"/>
      <c r="D7" s="28"/>
      <c r="E7" s="143" t="str">
        <f>'Rekapitulace stavby'!K6</f>
        <v>Jižní spojka - svodidla, č. akce 1031, Praha 4</v>
      </c>
      <c r="F7" s="39"/>
      <c r="G7" s="39"/>
      <c r="H7" s="39"/>
      <c r="I7" s="142"/>
      <c r="J7" s="28"/>
      <c r="K7" s="30"/>
    </row>
    <row r="8" s="1" customFormat="1">
      <c r="B8" s="45"/>
      <c r="C8" s="46"/>
      <c r="D8" s="39" t="s">
        <v>118</v>
      </c>
      <c r="E8" s="46"/>
      <c r="F8" s="46"/>
      <c r="G8" s="46"/>
      <c r="H8" s="46"/>
      <c r="I8" s="144"/>
      <c r="J8" s="46"/>
      <c r="K8" s="50"/>
    </row>
    <row r="9" s="1" customFormat="1" ht="36.96" customHeight="1">
      <c r="B9" s="45"/>
      <c r="C9" s="46"/>
      <c r="D9" s="46"/>
      <c r="E9" s="145" t="s">
        <v>556</v>
      </c>
      <c r="F9" s="46"/>
      <c r="G9" s="46"/>
      <c r="H9" s="46"/>
      <c r="I9" s="144"/>
      <c r="J9" s="46"/>
      <c r="K9" s="50"/>
    </row>
    <row r="10" s="1" customFormat="1">
      <c r="B10" s="45"/>
      <c r="C10" s="46"/>
      <c r="D10" s="46"/>
      <c r="E10" s="46"/>
      <c r="F10" s="46"/>
      <c r="G10" s="46"/>
      <c r="H10" s="46"/>
      <c r="I10" s="144"/>
      <c r="J10" s="46"/>
      <c r="K10" s="50"/>
    </row>
    <row r="11" s="1" customFormat="1" ht="14.4" customHeight="1">
      <c r="B11" s="45"/>
      <c r="C11" s="46"/>
      <c r="D11" s="39" t="s">
        <v>20</v>
      </c>
      <c r="E11" s="46"/>
      <c r="F11" s="34" t="s">
        <v>21</v>
      </c>
      <c r="G11" s="46"/>
      <c r="H11" s="46"/>
      <c r="I11" s="146" t="s">
        <v>22</v>
      </c>
      <c r="J11" s="34" t="s">
        <v>21</v>
      </c>
      <c r="K11" s="50"/>
    </row>
    <row r="12" s="1" customFormat="1" ht="14.4" customHeight="1">
      <c r="B12" s="45"/>
      <c r="C12" s="46"/>
      <c r="D12" s="39" t="s">
        <v>23</v>
      </c>
      <c r="E12" s="46"/>
      <c r="F12" s="34" t="s">
        <v>24</v>
      </c>
      <c r="G12" s="46"/>
      <c r="H12" s="46"/>
      <c r="I12" s="146" t="s">
        <v>25</v>
      </c>
      <c r="J12" s="147" t="str">
        <f>'Rekapitulace stavby'!AN8</f>
        <v>15. 10. 2018</v>
      </c>
      <c r="K12" s="50"/>
    </row>
    <row r="13" s="1" customFormat="1" ht="10.8" customHeight="1">
      <c r="B13" s="45"/>
      <c r="C13" s="46"/>
      <c r="D13" s="46"/>
      <c r="E13" s="46"/>
      <c r="F13" s="46"/>
      <c r="G13" s="46"/>
      <c r="H13" s="46"/>
      <c r="I13" s="144"/>
      <c r="J13" s="46"/>
      <c r="K13" s="50"/>
    </row>
    <row r="14" s="1" customFormat="1" ht="14.4" customHeight="1">
      <c r="B14" s="45"/>
      <c r="C14" s="46"/>
      <c r="D14" s="39" t="s">
        <v>27</v>
      </c>
      <c r="E14" s="46"/>
      <c r="F14" s="46"/>
      <c r="G14" s="46"/>
      <c r="H14" s="46"/>
      <c r="I14" s="146" t="s">
        <v>28</v>
      </c>
      <c r="J14" s="34" t="s">
        <v>29</v>
      </c>
      <c r="K14" s="50"/>
    </row>
    <row r="15" s="1" customFormat="1" ht="18" customHeight="1">
      <c r="B15" s="45"/>
      <c r="C15" s="46"/>
      <c r="D15" s="46"/>
      <c r="E15" s="34" t="s">
        <v>30</v>
      </c>
      <c r="F15" s="46"/>
      <c r="G15" s="46"/>
      <c r="H15" s="46"/>
      <c r="I15" s="146" t="s">
        <v>31</v>
      </c>
      <c r="J15" s="34" t="s">
        <v>32</v>
      </c>
      <c r="K15" s="50"/>
    </row>
    <row r="16" s="1" customFormat="1" ht="6.96" customHeight="1">
      <c r="B16" s="45"/>
      <c r="C16" s="46"/>
      <c r="D16" s="46"/>
      <c r="E16" s="46"/>
      <c r="F16" s="46"/>
      <c r="G16" s="46"/>
      <c r="H16" s="46"/>
      <c r="I16" s="144"/>
      <c r="J16" s="46"/>
      <c r="K16" s="50"/>
    </row>
    <row r="17" s="1" customFormat="1" ht="14.4" customHeight="1">
      <c r="B17" s="45"/>
      <c r="C17" s="46"/>
      <c r="D17" s="39" t="s">
        <v>33</v>
      </c>
      <c r="E17" s="46"/>
      <c r="F17" s="46"/>
      <c r="G17" s="46"/>
      <c r="H17" s="46"/>
      <c r="I17" s="146"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6" t="s">
        <v>31</v>
      </c>
      <c r="J18" s="34" t="str">
        <f>IF('Rekapitulace stavby'!AN14="Vyplň údaj","",IF('Rekapitulace stavby'!AN14="","",'Rekapitulace stavby'!AN14))</f>
        <v/>
      </c>
      <c r="K18" s="50"/>
    </row>
    <row r="19" s="1" customFormat="1" ht="6.96" customHeight="1">
      <c r="B19" s="45"/>
      <c r="C19" s="46"/>
      <c r="D19" s="46"/>
      <c r="E19" s="46"/>
      <c r="F19" s="46"/>
      <c r="G19" s="46"/>
      <c r="H19" s="46"/>
      <c r="I19" s="144"/>
      <c r="J19" s="46"/>
      <c r="K19" s="50"/>
    </row>
    <row r="20" s="1" customFormat="1" ht="14.4" customHeight="1">
      <c r="B20" s="45"/>
      <c r="C20" s="46"/>
      <c r="D20" s="39" t="s">
        <v>35</v>
      </c>
      <c r="E20" s="46"/>
      <c r="F20" s="46"/>
      <c r="G20" s="46"/>
      <c r="H20" s="46"/>
      <c r="I20" s="146" t="s">
        <v>28</v>
      </c>
      <c r="J20" s="34" t="s">
        <v>36</v>
      </c>
      <c r="K20" s="50"/>
    </row>
    <row r="21" s="1" customFormat="1" ht="18" customHeight="1">
      <c r="B21" s="45"/>
      <c r="C21" s="46"/>
      <c r="D21" s="46"/>
      <c r="E21" s="34" t="s">
        <v>37</v>
      </c>
      <c r="F21" s="46"/>
      <c r="G21" s="46"/>
      <c r="H21" s="46"/>
      <c r="I21" s="146" t="s">
        <v>31</v>
      </c>
      <c r="J21" s="34" t="s">
        <v>38</v>
      </c>
      <c r="K21" s="50"/>
    </row>
    <row r="22" s="1" customFormat="1" ht="6.96" customHeight="1">
      <c r="B22" s="45"/>
      <c r="C22" s="46"/>
      <c r="D22" s="46"/>
      <c r="E22" s="46"/>
      <c r="F22" s="46"/>
      <c r="G22" s="46"/>
      <c r="H22" s="46"/>
      <c r="I22" s="144"/>
      <c r="J22" s="46"/>
      <c r="K22" s="50"/>
    </row>
    <row r="23" s="1" customFormat="1" ht="14.4" customHeight="1">
      <c r="B23" s="45"/>
      <c r="C23" s="46"/>
      <c r="D23" s="39" t="s">
        <v>40</v>
      </c>
      <c r="E23" s="46"/>
      <c r="F23" s="46"/>
      <c r="G23" s="46"/>
      <c r="H23" s="46"/>
      <c r="I23" s="144"/>
      <c r="J23" s="46"/>
      <c r="K23" s="50"/>
    </row>
    <row r="24" s="6" customFormat="1" ht="16.5" customHeight="1">
      <c r="B24" s="148"/>
      <c r="C24" s="149"/>
      <c r="D24" s="149"/>
      <c r="E24" s="43" t="s">
        <v>21</v>
      </c>
      <c r="F24" s="43"/>
      <c r="G24" s="43"/>
      <c r="H24" s="43"/>
      <c r="I24" s="150"/>
      <c r="J24" s="149"/>
      <c r="K24" s="151"/>
    </row>
    <row r="25" s="1" customFormat="1" ht="6.96" customHeight="1">
      <c r="B25" s="45"/>
      <c r="C25" s="46"/>
      <c r="D25" s="46"/>
      <c r="E25" s="46"/>
      <c r="F25" s="46"/>
      <c r="G25" s="46"/>
      <c r="H25" s="46"/>
      <c r="I25" s="144"/>
      <c r="J25" s="46"/>
      <c r="K25" s="50"/>
    </row>
    <row r="26" s="1" customFormat="1" ht="6.96" customHeight="1">
      <c r="B26" s="45"/>
      <c r="C26" s="46"/>
      <c r="D26" s="105"/>
      <c r="E26" s="105"/>
      <c r="F26" s="105"/>
      <c r="G26" s="105"/>
      <c r="H26" s="105"/>
      <c r="I26" s="152"/>
      <c r="J26" s="105"/>
      <c r="K26" s="153"/>
    </row>
    <row r="27" s="1" customFormat="1" ht="25.44" customHeight="1">
      <c r="B27" s="45"/>
      <c r="C27" s="46"/>
      <c r="D27" s="154" t="s">
        <v>41</v>
      </c>
      <c r="E27" s="46"/>
      <c r="F27" s="46"/>
      <c r="G27" s="46"/>
      <c r="H27" s="46"/>
      <c r="I27" s="144"/>
      <c r="J27" s="155">
        <f>ROUND(J81,2)</f>
        <v>0</v>
      </c>
      <c r="K27" s="50"/>
    </row>
    <row r="28" s="1" customFormat="1" ht="6.96" customHeight="1">
      <c r="B28" s="45"/>
      <c r="C28" s="46"/>
      <c r="D28" s="105"/>
      <c r="E28" s="105"/>
      <c r="F28" s="105"/>
      <c r="G28" s="105"/>
      <c r="H28" s="105"/>
      <c r="I28" s="152"/>
      <c r="J28" s="105"/>
      <c r="K28" s="153"/>
    </row>
    <row r="29" s="1" customFormat="1" ht="14.4" customHeight="1">
      <c r="B29" s="45"/>
      <c r="C29" s="46"/>
      <c r="D29" s="46"/>
      <c r="E29" s="46"/>
      <c r="F29" s="51" t="s">
        <v>43</v>
      </c>
      <c r="G29" s="46"/>
      <c r="H29" s="46"/>
      <c r="I29" s="156" t="s">
        <v>42</v>
      </c>
      <c r="J29" s="51" t="s">
        <v>44</v>
      </c>
      <c r="K29" s="50"/>
    </row>
    <row r="30" s="1" customFormat="1" ht="14.4" customHeight="1">
      <c r="B30" s="45"/>
      <c r="C30" s="46"/>
      <c r="D30" s="54" t="s">
        <v>45</v>
      </c>
      <c r="E30" s="54" t="s">
        <v>46</v>
      </c>
      <c r="F30" s="157">
        <f>ROUND(SUM(BE81:BE137), 2)</f>
        <v>0</v>
      </c>
      <c r="G30" s="46"/>
      <c r="H30" s="46"/>
      <c r="I30" s="158">
        <v>0.20999999999999999</v>
      </c>
      <c r="J30" s="157">
        <f>ROUND(ROUND((SUM(BE81:BE137)), 2)*I30, 2)</f>
        <v>0</v>
      </c>
      <c r="K30" s="50"/>
    </row>
    <row r="31" s="1" customFormat="1" ht="14.4" customHeight="1">
      <c r="B31" s="45"/>
      <c r="C31" s="46"/>
      <c r="D31" s="46"/>
      <c r="E31" s="54" t="s">
        <v>47</v>
      </c>
      <c r="F31" s="157">
        <f>ROUND(SUM(BF81:BF137), 2)</f>
        <v>0</v>
      </c>
      <c r="G31" s="46"/>
      <c r="H31" s="46"/>
      <c r="I31" s="158">
        <v>0.14999999999999999</v>
      </c>
      <c r="J31" s="157">
        <f>ROUND(ROUND((SUM(BF81:BF137)), 2)*I31, 2)</f>
        <v>0</v>
      </c>
      <c r="K31" s="50"/>
    </row>
    <row r="32" hidden="1" s="1" customFormat="1" ht="14.4" customHeight="1">
      <c r="B32" s="45"/>
      <c r="C32" s="46"/>
      <c r="D32" s="46"/>
      <c r="E32" s="54" t="s">
        <v>48</v>
      </c>
      <c r="F32" s="157">
        <f>ROUND(SUM(BG81:BG137), 2)</f>
        <v>0</v>
      </c>
      <c r="G32" s="46"/>
      <c r="H32" s="46"/>
      <c r="I32" s="158">
        <v>0.20999999999999999</v>
      </c>
      <c r="J32" s="157">
        <v>0</v>
      </c>
      <c r="K32" s="50"/>
    </row>
    <row r="33" hidden="1" s="1" customFormat="1" ht="14.4" customHeight="1">
      <c r="B33" s="45"/>
      <c r="C33" s="46"/>
      <c r="D33" s="46"/>
      <c r="E33" s="54" t="s">
        <v>49</v>
      </c>
      <c r="F33" s="157">
        <f>ROUND(SUM(BH81:BH137), 2)</f>
        <v>0</v>
      </c>
      <c r="G33" s="46"/>
      <c r="H33" s="46"/>
      <c r="I33" s="158">
        <v>0.14999999999999999</v>
      </c>
      <c r="J33" s="157">
        <v>0</v>
      </c>
      <c r="K33" s="50"/>
    </row>
    <row r="34" hidden="1" s="1" customFormat="1" ht="14.4" customHeight="1">
      <c r="B34" s="45"/>
      <c r="C34" s="46"/>
      <c r="D34" s="46"/>
      <c r="E34" s="54" t="s">
        <v>50</v>
      </c>
      <c r="F34" s="157">
        <f>ROUND(SUM(BI81:BI137), 2)</f>
        <v>0</v>
      </c>
      <c r="G34" s="46"/>
      <c r="H34" s="46"/>
      <c r="I34" s="158">
        <v>0</v>
      </c>
      <c r="J34" s="157">
        <v>0</v>
      </c>
      <c r="K34" s="50"/>
    </row>
    <row r="35" s="1" customFormat="1" ht="6.96" customHeight="1">
      <c r="B35" s="45"/>
      <c r="C35" s="46"/>
      <c r="D35" s="46"/>
      <c r="E35" s="46"/>
      <c r="F35" s="46"/>
      <c r="G35" s="46"/>
      <c r="H35" s="46"/>
      <c r="I35" s="144"/>
      <c r="J35" s="46"/>
      <c r="K35" s="50"/>
    </row>
    <row r="36" s="1" customFormat="1" ht="25.44" customHeight="1">
      <c r="B36" s="45"/>
      <c r="C36" s="159"/>
      <c r="D36" s="160" t="s">
        <v>51</v>
      </c>
      <c r="E36" s="97"/>
      <c r="F36" s="97"/>
      <c r="G36" s="161" t="s">
        <v>52</v>
      </c>
      <c r="H36" s="162" t="s">
        <v>53</v>
      </c>
      <c r="I36" s="163"/>
      <c r="J36" s="164">
        <f>SUM(J27:J34)</f>
        <v>0</v>
      </c>
      <c r="K36" s="165"/>
    </row>
    <row r="37" s="1" customFormat="1" ht="14.4" customHeight="1">
      <c r="B37" s="66"/>
      <c r="C37" s="67"/>
      <c r="D37" s="67"/>
      <c r="E37" s="67"/>
      <c r="F37" s="67"/>
      <c r="G37" s="67"/>
      <c r="H37" s="67"/>
      <c r="I37" s="166"/>
      <c r="J37" s="67"/>
      <c r="K37" s="68"/>
    </row>
    <row r="41" s="1" customFormat="1" ht="6.96" customHeight="1">
      <c r="B41" s="167"/>
      <c r="C41" s="168"/>
      <c r="D41" s="168"/>
      <c r="E41" s="168"/>
      <c r="F41" s="168"/>
      <c r="G41" s="168"/>
      <c r="H41" s="168"/>
      <c r="I41" s="169"/>
      <c r="J41" s="168"/>
      <c r="K41" s="170"/>
    </row>
    <row r="42" s="1" customFormat="1" ht="36.96" customHeight="1">
      <c r="B42" s="45"/>
      <c r="C42" s="29" t="s">
        <v>155</v>
      </c>
      <c r="D42" s="46"/>
      <c r="E42" s="46"/>
      <c r="F42" s="46"/>
      <c r="G42" s="46"/>
      <c r="H42" s="46"/>
      <c r="I42" s="144"/>
      <c r="J42" s="46"/>
      <c r="K42" s="50"/>
    </row>
    <row r="43" s="1" customFormat="1" ht="6.96" customHeight="1">
      <c r="B43" s="45"/>
      <c r="C43" s="46"/>
      <c r="D43" s="46"/>
      <c r="E43" s="46"/>
      <c r="F43" s="46"/>
      <c r="G43" s="46"/>
      <c r="H43" s="46"/>
      <c r="I43" s="144"/>
      <c r="J43" s="46"/>
      <c r="K43" s="50"/>
    </row>
    <row r="44" s="1" customFormat="1" ht="14.4" customHeight="1">
      <c r="B44" s="45"/>
      <c r="C44" s="39" t="s">
        <v>18</v>
      </c>
      <c r="D44" s="46"/>
      <c r="E44" s="46"/>
      <c r="F44" s="46"/>
      <c r="G44" s="46"/>
      <c r="H44" s="46"/>
      <c r="I44" s="144"/>
      <c r="J44" s="46"/>
      <c r="K44" s="50"/>
    </row>
    <row r="45" s="1" customFormat="1" ht="16.5" customHeight="1">
      <c r="B45" s="45"/>
      <c r="C45" s="46"/>
      <c r="D45" s="46"/>
      <c r="E45" s="143" t="str">
        <f>E7</f>
        <v>Jižní spojka - svodidla, č. akce 1031, Praha 4</v>
      </c>
      <c r="F45" s="39"/>
      <c r="G45" s="39"/>
      <c r="H45" s="39"/>
      <c r="I45" s="144"/>
      <c r="J45" s="46"/>
      <c r="K45" s="50"/>
    </row>
    <row r="46" s="1" customFormat="1" ht="14.4" customHeight="1">
      <c r="B46" s="45"/>
      <c r="C46" s="39" t="s">
        <v>118</v>
      </c>
      <c r="D46" s="46"/>
      <c r="E46" s="46"/>
      <c r="F46" s="46"/>
      <c r="G46" s="46"/>
      <c r="H46" s="46"/>
      <c r="I46" s="144"/>
      <c r="J46" s="46"/>
      <c r="K46" s="50"/>
    </row>
    <row r="47" s="1" customFormat="1" ht="17.25" customHeight="1">
      <c r="B47" s="45"/>
      <c r="C47" s="46"/>
      <c r="D47" s="46"/>
      <c r="E47" s="145" t="str">
        <f>E9</f>
        <v>SO 100.2 - Etapa do centra</v>
      </c>
      <c r="F47" s="46"/>
      <c r="G47" s="46"/>
      <c r="H47" s="46"/>
      <c r="I47" s="144"/>
      <c r="J47" s="46"/>
      <c r="K47" s="50"/>
    </row>
    <row r="48" s="1" customFormat="1" ht="6.96" customHeight="1">
      <c r="B48" s="45"/>
      <c r="C48" s="46"/>
      <c r="D48" s="46"/>
      <c r="E48" s="46"/>
      <c r="F48" s="46"/>
      <c r="G48" s="46"/>
      <c r="H48" s="46"/>
      <c r="I48" s="144"/>
      <c r="J48" s="46"/>
      <c r="K48" s="50"/>
    </row>
    <row r="49" s="1" customFormat="1" ht="18" customHeight="1">
      <c r="B49" s="45"/>
      <c r="C49" s="39" t="s">
        <v>23</v>
      </c>
      <c r="D49" s="46"/>
      <c r="E49" s="46"/>
      <c r="F49" s="34" t="str">
        <f>F12</f>
        <v>Jižní spojka</v>
      </c>
      <c r="G49" s="46"/>
      <c r="H49" s="46"/>
      <c r="I49" s="146" t="s">
        <v>25</v>
      </c>
      <c r="J49" s="147" t="str">
        <f>IF(J12="","",J12)</f>
        <v>15. 10. 2018</v>
      </c>
      <c r="K49" s="50"/>
    </row>
    <row r="50" s="1" customFormat="1" ht="6.96" customHeight="1">
      <c r="B50" s="45"/>
      <c r="C50" s="46"/>
      <c r="D50" s="46"/>
      <c r="E50" s="46"/>
      <c r="F50" s="46"/>
      <c r="G50" s="46"/>
      <c r="H50" s="46"/>
      <c r="I50" s="144"/>
      <c r="J50" s="46"/>
      <c r="K50" s="50"/>
    </row>
    <row r="51" s="1" customFormat="1">
      <c r="B51" s="45"/>
      <c r="C51" s="39" t="s">
        <v>27</v>
      </c>
      <c r="D51" s="46"/>
      <c r="E51" s="46"/>
      <c r="F51" s="34" t="str">
        <f>E15</f>
        <v>Technická správa komunikací hl. m. Prahy a.s.</v>
      </c>
      <c r="G51" s="46"/>
      <c r="H51" s="46"/>
      <c r="I51" s="146" t="s">
        <v>35</v>
      </c>
      <c r="J51" s="43" t="str">
        <f>E21</f>
        <v>DIPRO, spol s r.o.</v>
      </c>
      <c r="K51" s="50"/>
    </row>
    <row r="52" s="1" customFormat="1" ht="14.4" customHeight="1">
      <c r="B52" s="45"/>
      <c r="C52" s="39" t="s">
        <v>33</v>
      </c>
      <c r="D52" s="46"/>
      <c r="E52" s="46"/>
      <c r="F52" s="34" t="str">
        <f>IF(E18="","",E18)</f>
        <v/>
      </c>
      <c r="G52" s="46"/>
      <c r="H52" s="46"/>
      <c r="I52" s="144"/>
      <c r="J52" s="171"/>
      <c r="K52" s="50"/>
    </row>
    <row r="53" s="1" customFormat="1" ht="10.32" customHeight="1">
      <c r="B53" s="45"/>
      <c r="C53" s="46"/>
      <c r="D53" s="46"/>
      <c r="E53" s="46"/>
      <c r="F53" s="46"/>
      <c r="G53" s="46"/>
      <c r="H53" s="46"/>
      <c r="I53" s="144"/>
      <c r="J53" s="46"/>
      <c r="K53" s="50"/>
    </row>
    <row r="54" s="1" customFormat="1" ht="29.28" customHeight="1">
      <c r="B54" s="45"/>
      <c r="C54" s="172" t="s">
        <v>156</v>
      </c>
      <c r="D54" s="159"/>
      <c r="E54" s="159"/>
      <c r="F54" s="159"/>
      <c r="G54" s="159"/>
      <c r="H54" s="159"/>
      <c r="I54" s="173"/>
      <c r="J54" s="174" t="s">
        <v>157</v>
      </c>
      <c r="K54" s="175"/>
    </row>
    <row r="55" s="1" customFormat="1" ht="10.32" customHeight="1">
      <c r="B55" s="45"/>
      <c r="C55" s="46"/>
      <c r="D55" s="46"/>
      <c r="E55" s="46"/>
      <c r="F55" s="46"/>
      <c r="G55" s="46"/>
      <c r="H55" s="46"/>
      <c r="I55" s="144"/>
      <c r="J55" s="46"/>
      <c r="K55" s="50"/>
    </row>
    <row r="56" s="1" customFormat="1" ht="29.28" customHeight="1">
      <c r="B56" s="45"/>
      <c r="C56" s="176" t="s">
        <v>158</v>
      </c>
      <c r="D56" s="46"/>
      <c r="E56" s="46"/>
      <c r="F56" s="46"/>
      <c r="G56" s="46"/>
      <c r="H56" s="46"/>
      <c r="I56" s="144"/>
      <c r="J56" s="155">
        <f>J81</f>
        <v>0</v>
      </c>
      <c r="K56" s="50"/>
      <c r="AU56" s="23" t="s">
        <v>159</v>
      </c>
    </row>
    <row r="57" s="7" customFormat="1" ht="24.96" customHeight="1">
      <c r="B57" s="177"/>
      <c r="C57" s="178"/>
      <c r="D57" s="179" t="s">
        <v>160</v>
      </c>
      <c r="E57" s="180"/>
      <c r="F57" s="180"/>
      <c r="G57" s="180"/>
      <c r="H57" s="180"/>
      <c r="I57" s="181"/>
      <c r="J57" s="182">
        <f>J82</f>
        <v>0</v>
      </c>
      <c r="K57" s="183"/>
    </row>
    <row r="58" s="8" customFormat="1" ht="19.92" customHeight="1">
      <c r="B58" s="184"/>
      <c r="C58" s="185"/>
      <c r="D58" s="186" t="s">
        <v>161</v>
      </c>
      <c r="E58" s="187"/>
      <c r="F58" s="187"/>
      <c r="G58" s="187"/>
      <c r="H58" s="187"/>
      <c r="I58" s="188"/>
      <c r="J58" s="189">
        <f>J83</f>
        <v>0</v>
      </c>
      <c r="K58" s="190"/>
    </row>
    <row r="59" s="8" customFormat="1" ht="19.92" customHeight="1">
      <c r="B59" s="184"/>
      <c r="C59" s="185"/>
      <c r="D59" s="186" t="s">
        <v>163</v>
      </c>
      <c r="E59" s="187"/>
      <c r="F59" s="187"/>
      <c r="G59" s="187"/>
      <c r="H59" s="187"/>
      <c r="I59" s="188"/>
      <c r="J59" s="189">
        <f>J88</f>
        <v>0</v>
      </c>
      <c r="K59" s="190"/>
    </row>
    <row r="60" s="8" customFormat="1" ht="19.92" customHeight="1">
      <c r="B60" s="184"/>
      <c r="C60" s="185"/>
      <c r="D60" s="186" t="s">
        <v>164</v>
      </c>
      <c r="E60" s="187"/>
      <c r="F60" s="187"/>
      <c r="G60" s="187"/>
      <c r="H60" s="187"/>
      <c r="I60" s="188"/>
      <c r="J60" s="189">
        <f>J96</f>
        <v>0</v>
      </c>
      <c r="K60" s="190"/>
    </row>
    <row r="61" s="8" customFormat="1" ht="19.92" customHeight="1">
      <c r="B61" s="184"/>
      <c r="C61" s="185"/>
      <c r="D61" s="186" t="s">
        <v>165</v>
      </c>
      <c r="E61" s="187"/>
      <c r="F61" s="187"/>
      <c r="G61" s="187"/>
      <c r="H61" s="187"/>
      <c r="I61" s="188"/>
      <c r="J61" s="189">
        <f>J129</f>
        <v>0</v>
      </c>
      <c r="K61" s="190"/>
    </row>
    <row r="62" s="1" customFormat="1" ht="21.84" customHeight="1">
      <c r="B62" s="45"/>
      <c r="C62" s="46"/>
      <c r="D62" s="46"/>
      <c r="E62" s="46"/>
      <c r="F62" s="46"/>
      <c r="G62" s="46"/>
      <c r="H62" s="46"/>
      <c r="I62" s="144"/>
      <c r="J62" s="46"/>
      <c r="K62" s="50"/>
    </row>
    <row r="63" s="1" customFormat="1" ht="6.96" customHeight="1">
      <c r="B63" s="66"/>
      <c r="C63" s="67"/>
      <c r="D63" s="67"/>
      <c r="E63" s="67"/>
      <c r="F63" s="67"/>
      <c r="G63" s="67"/>
      <c r="H63" s="67"/>
      <c r="I63" s="166"/>
      <c r="J63" s="67"/>
      <c r="K63" s="68"/>
    </row>
    <row r="67" s="1" customFormat="1" ht="6.96" customHeight="1">
      <c r="B67" s="69"/>
      <c r="C67" s="70"/>
      <c r="D67" s="70"/>
      <c r="E67" s="70"/>
      <c r="F67" s="70"/>
      <c r="G67" s="70"/>
      <c r="H67" s="70"/>
      <c r="I67" s="169"/>
      <c r="J67" s="70"/>
      <c r="K67" s="70"/>
      <c r="L67" s="71"/>
    </row>
    <row r="68" s="1" customFormat="1" ht="36.96" customHeight="1">
      <c r="B68" s="45"/>
      <c r="C68" s="72" t="s">
        <v>167</v>
      </c>
      <c r="D68" s="73"/>
      <c r="E68" s="73"/>
      <c r="F68" s="73"/>
      <c r="G68" s="73"/>
      <c r="H68" s="73"/>
      <c r="I68" s="191"/>
      <c r="J68" s="73"/>
      <c r="K68" s="73"/>
      <c r="L68" s="71"/>
    </row>
    <row r="69" s="1" customFormat="1" ht="6.96" customHeight="1">
      <c r="B69" s="45"/>
      <c r="C69" s="73"/>
      <c r="D69" s="73"/>
      <c r="E69" s="73"/>
      <c r="F69" s="73"/>
      <c r="G69" s="73"/>
      <c r="H69" s="73"/>
      <c r="I69" s="191"/>
      <c r="J69" s="73"/>
      <c r="K69" s="73"/>
      <c r="L69" s="71"/>
    </row>
    <row r="70" s="1" customFormat="1" ht="14.4" customHeight="1">
      <c r="B70" s="45"/>
      <c r="C70" s="75" t="s">
        <v>18</v>
      </c>
      <c r="D70" s="73"/>
      <c r="E70" s="73"/>
      <c r="F70" s="73"/>
      <c r="G70" s="73"/>
      <c r="H70" s="73"/>
      <c r="I70" s="191"/>
      <c r="J70" s="73"/>
      <c r="K70" s="73"/>
      <c r="L70" s="71"/>
    </row>
    <row r="71" s="1" customFormat="1" ht="16.5" customHeight="1">
      <c r="B71" s="45"/>
      <c r="C71" s="73"/>
      <c r="D71" s="73"/>
      <c r="E71" s="192" t="str">
        <f>E7</f>
        <v>Jižní spojka - svodidla, č. akce 1031, Praha 4</v>
      </c>
      <c r="F71" s="75"/>
      <c r="G71" s="75"/>
      <c r="H71" s="75"/>
      <c r="I71" s="191"/>
      <c r="J71" s="73"/>
      <c r="K71" s="73"/>
      <c r="L71" s="71"/>
    </row>
    <row r="72" s="1" customFormat="1" ht="14.4" customHeight="1">
      <c r="B72" s="45"/>
      <c r="C72" s="75" t="s">
        <v>118</v>
      </c>
      <c r="D72" s="73"/>
      <c r="E72" s="73"/>
      <c r="F72" s="73"/>
      <c r="G72" s="73"/>
      <c r="H72" s="73"/>
      <c r="I72" s="191"/>
      <c r="J72" s="73"/>
      <c r="K72" s="73"/>
      <c r="L72" s="71"/>
    </row>
    <row r="73" s="1" customFormat="1" ht="17.25" customHeight="1">
      <c r="B73" s="45"/>
      <c r="C73" s="73"/>
      <c r="D73" s="73"/>
      <c r="E73" s="81" t="str">
        <f>E9</f>
        <v>SO 100.2 - Etapa do centra</v>
      </c>
      <c r="F73" s="73"/>
      <c r="G73" s="73"/>
      <c r="H73" s="73"/>
      <c r="I73" s="191"/>
      <c r="J73" s="73"/>
      <c r="K73" s="73"/>
      <c r="L73" s="71"/>
    </row>
    <row r="74" s="1" customFormat="1" ht="6.96" customHeight="1">
      <c r="B74" s="45"/>
      <c r="C74" s="73"/>
      <c r="D74" s="73"/>
      <c r="E74" s="73"/>
      <c r="F74" s="73"/>
      <c r="G74" s="73"/>
      <c r="H74" s="73"/>
      <c r="I74" s="191"/>
      <c r="J74" s="73"/>
      <c r="K74" s="73"/>
      <c r="L74" s="71"/>
    </row>
    <row r="75" s="1" customFormat="1" ht="18" customHeight="1">
      <c r="B75" s="45"/>
      <c r="C75" s="75" t="s">
        <v>23</v>
      </c>
      <c r="D75" s="73"/>
      <c r="E75" s="73"/>
      <c r="F75" s="193" t="str">
        <f>F12</f>
        <v>Jižní spojka</v>
      </c>
      <c r="G75" s="73"/>
      <c r="H75" s="73"/>
      <c r="I75" s="194" t="s">
        <v>25</v>
      </c>
      <c r="J75" s="84" t="str">
        <f>IF(J12="","",J12)</f>
        <v>15. 10. 2018</v>
      </c>
      <c r="K75" s="73"/>
      <c r="L75" s="71"/>
    </row>
    <row r="76" s="1" customFormat="1" ht="6.96" customHeight="1">
      <c r="B76" s="45"/>
      <c r="C76" s="73"/>
      <c r="D76" s="73"/>
      <c r="E76" s="73"/>
      <c r="F76" s="73"/>
      <c r="G76" s="73"/>
      <c r="H76" s="73"/>
      <c r="I76" s="191"/>
      <c r="J76" s="73"/>
      <c r="K76" s="73"/>
      <c r="L76" s="71"/>
    </row>
    <row r="77" s="1" customFormat="1">
      <c r="B77" s="45"/>
      <c r="C77" s="75" t="s">
        <v>27</v>
      </c>
      <c r="D77" s="73"/>
      <c r="E77" s="73"/>
      <c r="F77" s="193" t="str">
        <f>E15</f>
        <v>Technická správa komunikací hl. m. Prahy a.s.</v>
      </c>
      <c r="G77" s="73"/>
      <c r="H77" s="73"/>
      <c r="I77" s="194" t="s">
        <v>35</v>
      </c>
      <c r="J77" s="193" t="str">
        <f>E21</f>
        <v>DIPRO, spol s r.o.</v>
      </c>
      <c r="K77" s="73"/>
      <c r="L77" s="71"/>
    </row>
    <row r="78" s="1" customFormat="1" ht="14.4" customHeight="1">
      <c r="B78" s="45"/>
      <c r="C78" s="75" t="s">
        <v>33</v>
      </c>
      <c r="D78" s="73"/>
      <c r="E78" s="73"/>
      <c r="F78" s="193" t="str">
        <f>IF(E18="","",E18)</f>
        <v/>
      </c>
      <c r="G78" s="73"/>
      <c r="H78" s="73"/>
      <c r="I78" s="191"/>
      <c r="J78" s="73"/>
      <c r="K78" s="73"/>
      <c r="L78" s="71"/>
    </row>
    <row r="79" s="1" customFormat="1" ht="10.32" customHeight="1">
      <c r="B79" s="45"/>
      <c r="C79" s="73"/>
      <c r="D79" s="73"/>
      <c r="E79" s="73"/>
      <c r="F79" s="73"/>
      <c r="G79" s="73"/>
      <c r="H79" s="73"/>
      <c r="I79" s="191"/>
      <c r="J79" s="73"/>
      <c r="K79" s="73"/>
      <c r="L79" s="71"/>
    </row>
    <row r="80" s="9" customFormat="1" ht="29.28" customHeight="1">
      <c r="B80" s="195"/>
      <c r="C80" s="196" t="s">
        <v>168</v>
      </c>
      <c r="D80" s="197" t="s">
        <v>60</v>
      </c>
      <c r="E80" s="197" t="s">
        <v>56</v>
      </c>
      <c r="F80" s="197" t="s">
        <v>169</v>
      </c>
      <c r="G80" s="197" t="s">
        <v>170</v>
      </c>
      <c r="H80" s="197" t="s">
        <v>171</v>
      </c>
      <c r="I80" s="198" t="s">
        <v>172</v>
      </c>
      <c r="J80" s="197" t="s">
        <v>157</v>
      </c>
      <c r="K80" s="199" t="s">
        <v>173</v>
      </c>
      <c r="L80" s="200"/>
      <c r="M80" s="101" t="s">
        <v>174</v>
      </c>
      <c r="N80" s="102" t="s">
        <v>45</v>
      </c>
      <c r="O80" s="102" t="s">
        <v>175</v>
      </c>
      <c r="P80" s="102" t="s">
        <v>176</v>
      </c>
      <c r="Q80" s="102" t="s">
        <v>177</v>
      </c>
      <c r="R80" s="102" t="s">
        <v>178</v>
      </c>
      <c r="S80" s="102" t="s">
        <v>179</v>
      </c>
      <c r="T80" s="103" t="s">
        <v>180</v>
      </c>
    </row>
    <row r="81" s="1" customFormat="1" ht="29.28" customHeight="1">
      <c r="B81" s="45"/>
      <c r="C81" s="107" t="s">
        <v>158</v>
      </c>
      <c r="D81" s="73"/>
      <c r="E81" s="73"/>
      <c r="F81" s="73"/>
      <c r="G81" s="73"/>
      <c r="H81" s="73"/>
      <c r="I81" s="191"/>
      <c r="J81" s="201">
        <f>BK81</f>
        <v>0</v>
      </c>
      <c r="K81" s="73"/>
      <c r="L81" s="71"/>
      <c r="M81" s="104"/>
      <c r="N81" s="105"/>
      <c r="O81" s="105"/>
      <c r="P81" s="202">
        <f>P82</f>
        <v>0</v>
      </c>
      <c r="Q81" s="105"/>
      <c r="R81" s="202">
        <f>R82</f>
        <v>214.92272219999998</v>
      </c>
      <c r="S81" s="105"/>
      <c r="T81" s="203">
        <f>T82</f>
        <v>892.70100000000002</v>
      </c>
      <c r="AT81" s="23" t="s">
        <v>74</v>
      </c>
      <c r="AU81" s="23" t="s">
        <v>159</v>
      </c>
      <c r="BK81" s="204">
        <f>BK82</f>
        <v>0</v>
      </c>
    </row>
    <row r="82" s="10" customFormat="1" ht="37.44001" customHeight="1">
      <c r="B82" s="205"/>
      <c r="C82" s="206"/>
      <c r="D82" s="207" t="s">
        <v>74</v>
      </c>
      <c r="E82" s="208" t="s">
        <v>181</v>
      </c>
      <c r="F82" s="208" t="s">
        <v>182</v>
      </c>
      <c r="G82" s="206"/>
      <c r="H82" s="206"/>
      <c r="I82" s="209"/>
      <c r="J82" s="210">
        <f>BK82</f>
        <v>0</v>
      </c>
      <c r="K82" s="206"/>
      <c r="L82" s="211"/>
      <c r="M82" s="212"/>
      <c r="N82" s="213"/>
      <c r="O82" s="213"/>
      <c r="P82" s="214">
        <f>P83+P88+P96+P129</f>
        <v>0</v>
      </c>
      <c r="Q82" s="213"/>
      <c r="R82" s="214">
        <f>R83+R88+R96+R129</f>
        <v>214.92272219999998</v>
      </c>
      <c r="S82" s="213"/>
      <c r="T82" s="215">
        <f>T83+T88+T96+T129</f>
        <v>892.70100000000002</v>
      </c>
      <c r="AR82" s="216" t="s">
        <v>16</v>
      </c>
      <c r="AT82" s="217" t="s">
        <v>74</v>
      </c>
      <c r="AU82" s="217" t="s">
        <v>75</v>
      </c>
      <c r="AY82" s="216" t="s">
        <v>183</v>
      </c>
      <c r="BK82" s="218">
        <f>BK83+BK88+BK96+BK129</f>
        <v>0</v>
      </c>
    </row>
    <row r="83" s="10" customFormat="1" ht="19.92" customHeight="1">
      <c r="B83" s="205"/>
      <c r="C83" s="206"/>
      <c r="D83" s="207" t="s">
        <v>74</v>
      </c>
      <c r="E83" s="219" t="s">
        <v>16</v>
      </c>
      <c r="F83" s="219" t="s">
        <v>184</v>
      </c>
      <c r="G83" s="206"/>
      <c r="H83" s="206"/>
      <c r="I83" s="209"/>
      <c r="J83" s="220">
        <f>BK83</f>
        <v>0</v>
      </c>
      <c r="K83" s="206"/>
      <c r="L83" s="211"/>
      <c r="M83" s="212"/>
      <c r="N83" s="213"/>
      <c r="O83" s="213"/>
      <c r="P83" s="214">
        <f>SUM(P84:P87)</f>
        <v>0</v>
      </c>
      <c r="Q83" s="213"/>
      <c r="R83" s="214">
        <f>SUM(R84:R87)</f>
        <v>0</v>
      </c>
      <c r="S83" s="213"/>
      <c r="T83" s="215">
        <f>SUM(T84:T87)</f>
        <v>61.479999999999997</v>
      </c>
      <c r="AR83" s="216" t="s">
        <v>16</v>
      </c>
      <c r="AT83" s="217" t="s">
        <v>74</v>
      </c>
      <c r="AU83" s="217" t="s">
        <v>16</v>
      </c>
      <c r="AY83" s="216" t="s">
        <v>183</v>
      </c>
      <c r="BK83" s="218">
        <f>SUM(BK84:BK87)</f>
        <v>0</v>
      </c>
    </row>
    <row r="84" s="1" customFormat="1" ht="38.25" customHeight="1">
      <c r="B84" s="45"/>
      <c r="C84" s="221" t="s">
        <v>16</v>
      </c>
      <c r="D84" s="221" t="s">
        <v>185</v>
      </c>
      <c r="E84" s="222" t="s">
        <v>220</v>
      </c>
      <c r="F84" s="223" t="s">
        <v>221</v>
      </c>
      <c r="G84" s="224" t="s">
        <v>106</v>
      </c>
      <c r="H84" s="225">
        <v>212</v>
      </c>
      <c r="I84" s="226"/>
      <c r="J84" s="227">
        <f>ROUND(I84*H84,2)</f>
        <v>0</v>
      </c>
      <c r="K84" s="223" t="s">
        <v>188</v>
      </c>
      <c r="L84" s="71"/>
      <c r="M84" s="228" t="s">
        <v>21</v>
      </c>
      <c r="N84" s="229" t="s">
        <v>46</v>
      </c>
      <c r="O84" s="46"/>
      <c r="P84" s="230">
        <f>O84*H84</f>
        <v>0</v>
      </c>
      <c r="Q84" s="230">
        <v>0</v>
      </c>
      <c r="R84" s="230">
        <f>Q84*H84</f>
        <v>0</v>
      </c>
      <c r="S84" s="230">
        <v>0.28999999999999998</v>
      </c>
      <c r="T84" s="231">
        <f>S84*H84</f>
        <v>61.479999999999997</v>
      </c>
      <c r="AR84" s="23" t="s">
        <v>189</v>
      </c>
      <c r="AT84" s="23" t="s">
        <v>185</v>
      </c>
      <c r="AU84" s="23" t="s">
        <v>84</v>
      </c>
      <c r="AY84" s="23" t="s">
        <v>183</v>
      </c>
      <c r="BE84" s="232">
        <f>IF(N84="základní",J84,0)</f>
        <v>0</v>
      </c>
      <c r="BF84" s="232">
        <f>IF(N84="snížená",J84,0)</f>
        <v>0</v>
      </c>
      <c r="BG84" s="232">
        <f>IF(N84="zákl. přenesená",J84,0)</f>
        <v>0</v>
      </c>
      <c r="BH84" s="232">
        <f>IF(N84="sníž. přenesená",J84,0)</f>
        <v>0</v>
      </c>
      <c r="BI84" s="232">
        <f>IF(N84="nulová",J84,0)</f>
        <v>0</v>
      </c>
      <c r="BJ84" s="23" t="s">
        <v>16</v>
      </c>
      <c r="BK84" s="232">
        <f>ROUND(I84*H84,2)</f>
        <v>0</v>
      </c>
      <c r="BL84" s="23" t="s">
        <v>189</v>
      </c>
      <c r="BM84" s="23" t="s">
        <v>557</v>
      </c>
    </row>
    <row r="85" s="1" customFormat="1">
      <c r="B85" s="45"/>
      <c r="C85" s="73"/>
      <c r="D85" s="233" t="s">
        <v>191</v>
      </c>
      <c r="E85" s="73"/>
      <c r="F85" s="234" t="s">
        <v>223</v>
      </c>
      <c r="G85" s="73"/>
      <c r="H85" s="73"/>
      <c r="I85" s="191"/>
      <c r="J85" s="73"/>
      <c r="K85" s="73"/>
      <c r="L85" s="71"/>
      <c r="M85" s="235"/>
      <c r="N85" s="46"/>
      <c r="O85" s="46"/>
      <c r="P85" s="46"/>
      <c r="Q85" s="46"/>
      <c r="R85" s="46"/>
      <c r="S85" s="46"/>
      <c r="T85" s="94"/>
      <c r="AT85" s="23" t="s">
        <v>191</v>
      </c>
      <c r="AU85" s="23" t="s">
        <v>84</v>
      </c>
    </row>
    <row r="86" s="11" customFormat="1">
      <c r="B86" s="236"/>
      <c r="C86" s="237"/>
      <c r="D86" s="233" t="s">
        <v>195</v>
      </c>
      <c r="E86" s="238" t="s">
        <v>152</v>
      </c>
      <c r="F86" s="239" t="s">
        <v>224</v>
      </c>
      <c r="G86" s="237"/>
      <c r="H86" s="240">
        <v>212</v>
      </c>
      <c r="I86" s="241"/>
      <c r="J86" s="237"/>
      <c r="K86" s="237"/>
      <c r="L86" s="242"/>
      <c r="M86" s="243"/>
      <c r="N86" s="244"/>
      <c r="O86" s="244"/>
      <c r="P86" s="244"/>
      <c r="Q86" s="244"/>
      <c r="R86" s="244"/>
      <c r="S86" s="244"/>
      <c r="T86" s="245"/>
      <c r="AT86" s="246" t="s">
        <v>195</v>
      </c>
      <c r="AU86" s="246" t="s">
        <v>84</v>
      </c>
      <c r="AV86" s="11" t="s">
        <v>84</v>
      </c>
      <c r="AW86" s="11" t="s">
        <v>39</v>
      </c>
      <c r="AX86" s="11" t="s">
        <v>75</v>
      </c>
      <c r="AY86" s="246" t="s">
        <v>183</v>
      </c>
    </row>
    <row r="87" s="12" customFormat="1">
      <c r="B87" s="247"/>
      <c r="C87" s="248"/>
      <c r="D87" s="233" t="s">
        <v>195</v>
      </c>
      <c r="E87" s="249" t="s">
        <v>21</v>
      </c>
      <c r="F87" s="250" t="s">
        <v>199</v>
      </c>
      <c r="G87" s="248"/>
      <c r="H87" s="251">
        <v>212</v>
      </c>
      <c r="I87" s="252"/>
      <c r="J87" s="248"/>
      <c r="K87" s="248"/>
      <c r="L87" s="253"/>
      <c r="M87" s="254"/>
      <c r="N87" s="255"/>
      <c r="O87" s="255"/>
      <c r="P87" s="255"/>
      <c r="Q87" s="255"/>
      <c r="R87" s="255"/>
      <c r="S87" s="255"/>
      <c r="T87" s="256"/>
      <c r="AT87" s="257" t="s">
        <v>195</v>
      </c>
      <c r="AU87" s="257" t="s">
        <v>84</v>
      </c>
      <c r="AV87" s="12" t="s">
        <v>189</v>
      </c>
      <c r="AW87" s="12" t="s">
        <v>39</v>
      </c>
      <c r="AX87" s="12" t="s">
        <v>16</v>
      </c>
      <c r="AY87" s="257" t="s">
        <v>183</v>
      </c>
    </row>
    <row r="88" s="10" customFormat="1" ht="29.88" customHeight="1">
      <c r="B88" s="205"/>
      <c r="C88" s="206"/>
      <c r="D88" s="207" t="s">
        <v>74</v>
      </c>
      <c r="E88" s="219" t="s">
        <v>225</v>
      </c>
      <c r="F88" s="219" t="s">
        <v>301</v>
      </c>
      <c r="G88" s="206"/>
      <c r="H88" s="206"/>
      <c r="I88" s="209"/>
      <c r="J88" s="220">
        <f>BK88</f>
        <v>0</v>
      </c>
      <c r="K88" s="206"/>
      <c r="L88" s="211"/>
      <c r="M88" s="212"/>
      <c r="N88" s="213"/>
      <c r="O88" s="213"/>
      <c r="P88" s="214">
        <f>SUM(P89:P95)</f>
        <v>0</v>
      </c>
      <c r="Q88" s="213"/>
      <c r="R88" s="214">
        <f>SUM(R89:R95)</f>
        <v>4.0731299999999999</v>
      </c>
      <c r="S88" s="213"/>
      <c r="T88" s="215">
        <f>SUM(T89:T95)</f>
        <v>0</v>
      </c>
      <c r="AR88" s="216" t="s">
        <v>16</v>
      </c>
      <c r="AT88" s="217" t="s">
        <v>74</v>
      </c>
      <c r="AU88" s="217" t="s">
        <v>16</v>
      </c>
      <c r="AY88" s="216" t="s">
        <v>183</v>
      </c>
      <c r="BK88" s="218">
        <f>SUM(BK89:BK95)</f>
        <v>0</v>
      </c>
    </row>
    <row r="89" s="1" customFormat="1" ht="25.5" customHeight="1">
      <c r="B89" s="45"/>
      <c r="C89" s="221" t="s">
        <v>84</v>
      </c>
      <c r="D89" s="221" t="s">
        <v>185</v>
      </c>
      <c r="E89" s="222" t="s">
        <v>302</v>
      </c>
      <c r="F89" s="223" t="s">
        <v>303</v>
      </c>
      <c r="G89" s="224" t="s">
        <v>98</v>
      </c>
      <c r="H89" s="225">
        <v>406.5</v>
      </c>
      <c r="I89" s="226"/>
      <c r="J89" s="227">
        <f>ROUND(I89*H89,2)</f>
        <v>0</v>
      </c>
      <c r="K89" s="223" t="s">
        <v>188</v>
      </c>
      <c r="L89" s="71"/>
      <c r="M89" s="228" t="s">
        <v>21</v>
      </c>
      <c r="N89" s="229" t="s">
        <v>46</v>
      </c>
      <c r="O89" s="46"/>
      <c r="P89" s="230">
        <f>O89*H89</f>
        <v>0</v>
      </c>
      <c r="Q89" s="230">
        <v>0.0010200000000000001</v>
      </c>
      <c r="R89" s="230">
        <f>Q89*H89</f>
        <v>0.41463000000000005</v>
      </c>
      <c r="S89" s="230">
        <v>0</v>
      </c>
      <c r="T89" s="231">
        <f>S89*H89</f>
        <v>0</v>
      </c>
      <c r="AR89" s="23" t="s">
        <v>189</v>
      </c>
      <c r="AT89" s="23" t="s">
        <v>185</v>
      </c>
      <c r="AU89" s="23" t="s">
        <v>84</v>
      </c>
      <c r="AY89" s="23" t="s">
        <v>183</v>
      </c>
      <c r="BE89" s="232">
        <f>IF(N89="základní",J89,0)</f>
        <v>0</v>
      </c>
      <c r="BF89" s="232">
        <f>IF(N89="snížená",J89,0)</f>
        <v>0</v>
      </c>
      <c r="BG89" s="232">
        <f>IF(N89="zákl. přenesená",J89,0)</f>
        <v>0</v>
      </c>
      <c r="BH89" s="232">
        <f>IF(N89="sníž. přenesená",J89,0)</f>
        <v>0</v>
      </c>
      <c r="BI89" s="232">
        <f>IF(N89="nulová",J89,0)</f>
        <v>0</v>
      </c>
      <c r="BJ89" s="23" t="s">
        <v>16</v>
      </c>
      <c r="BK89" s="232">
        <f>ROUND(I89*H89,2)</f>
        <v>0</v>
      </c>
      <c r="BL89" s="23" t="s">
        <v>189</v>
      </c>
      <c r="BM89" s="23" t="s">
        <v>558</v>
      </c>
    </row>
    <row r="90" s="11" customFormat="1">
      <c r="B90" s="236"/>
      <c r="C90" s="237"/>
      <c r="D90" s="233" t="s">
        <v>195</v>
      </c>
      <c r="E90" s="238" t="s">
        <v>21</v>
      </c>
      <c r="F90" s="239" t="s">
        <v>559</v>
      </c>
      <c r="G90" s="237"/>
      <c r="H90" s="240">
        <v>406.5</v>
      </c>
      <c r="I90" s="241"/>
      <c r="J90" s="237"/>
      <c r="K90" s="237"/>
      <c r="L90" s="242"/>
      <c r="M90" s="243"/>
      <c r="N90" s="244"/>
      <c r="O90" s="244"/>
      <c r="P90" s="244"/>
      <c r="Q90" s="244"/>
      <c r="R90" s="244"/>
      <c r="S90" s="244"/>
      <c r="T90" s="245"/>
      <c r="AT90" s="246" t="s">
        <v>195</v>
      </c>
      <c r="AU90" s="246" t="s">
        <v>84</v>
      </c>
      <c r="AV90" s="11" t="s">
        <v>84</v>
      </c>
      <c r="AW90" s="11" t="s">
        <v>39</v>
      </c>
      <c r="AX90" s="11" t="s">
        <v>75</v>
      </c>
      <c r="AY90" s="246" t="s">
        <v>183</v>
      </c>
    </row>
    <row r="91" s="12" customFormat="1">
      <c r="B91" s="247"/>
      <c r="C91" s="248"/>
      <c r="D91" s="233" t="s">
        <v>195</v>
      </c>
      <c r="E91" s="249" t="s">
        <v>21</v>
      </c>
      <c r="F91" s="250" t="s">
        <v>199</v>
      </c>
      <c r="G91" s="248"/>
      <c r="H91" s="251">
        <v>406.5</v>
      </c>
      <c r="I91" s="252"/>
      <c r="J91" s="248"/>
      <c r="K91" s="248"/>
      <c r="L91" s="253"/>
      <c r="M91" s="254"/>
      <c r="N91" s="255"/>
      <c r="O91" s="255"/>
      <c r="P91" s="255"/>
      <c r="Q91" s="255"/>
      <c r="R91" s="255"/>
      <c r="S91" s="255"/>
      <c r="T91" s="256"/>
      <c r="AT91" s="257" t="s">
        <v>195</v>
      </c>
      <c r="AU91" s="257" t="s">
        <v>84</v>
      </c>
      <c r="AV91" s="12" t="s">
        <v>189</v>
      </c>
      <c r="AW91" s="12" t="s">
        <v>39</v>
      </c>
      <c r="AX91" s="12" t="s">
        <v>16</v>
      </c>
      <c r="AY91" s="257" t="s">
        <v>183</v>
      </c>
    </row>
    <row r="92" s="1" customFormat="1" ht="25.5" customHeight="1">
      <c r="B92" s="45"/>
      <c r="C92" s="221" t="s">
        <v>205</v>
      </c>
      <c r="D92" s="221" t="s">
        <v>185</v>
      </c>
      <c r="E92" s="222" t="s">
        <v>308</v>
      </c>
      <c r="F92" s="223" t="s">
        <v>309</v>
      </c>
      <c r="G92" s="224" t="s">
        <v>98</v>
      </c>
      <c r="H92" s="225">
        <v>406.5</v>
      </c>
      <c r="I92" s="226"/>
      <c r="J92" s="227">
        <f>ROUND(I92*H92,2)</f>
        <v>0</v>
      </c>
      <c r="K92" s="223" t="s">
        <v>188</v>
      </c>
      <c r="L92" s="71"/>
      <c r="M92" s="228" t="s">
        <v>21</v>
      </c>
      <c r="N92" s="229" t="s">
        <v>46</v>
      </c>
      <c r="O92" s="46"/>
      <c r="P92" s="230">
        <f>O92*H92</f>
        <v>0</v>
      </c>
      <c r="Q92" s="230">
        <v>0.0089999999999999993</v>
      </c>
      <c r="R92" s="230">
        <f>Q92*H92</f>
        <v>3.6584999999999996</v>
      </c>
      <c r="S92" s="230">
        <v>0</v>
      </c>
      <c r="T92" s="231">
        <f>S92*H92</f>
        <v>0</v>
      </c>
      <c r="AR92" s="23" t="s">
        <v>189</v>
      </c>
      <c r="AT92" s="23" t="s">
        <v>185</v>
      </c>
      <c r="AU92" s="23" t="s">
        <v>84</v>
      </c>
      <c r="AY92" s="23" t="s">
        <v>183</v>
      </c>
      <c r="BE92" s="232">
        <f>IF(N92="základní",J92,0)</f>
        <v>0</v>
      </c>
      <c r="BF92" s="232">
        <f>IF(N92="snížená",J92,0)</f>
        <v>0</v>
      </c>
      <c r="BG92" s="232">
        <f>IF(N92="zákl. přenesená",J92,0)</f>
        <v>0</v>
      </c>
      <c r="BH92" s="232">
        <f>IF(N92="sníž. přenesená",J92,0)</f>
        <v>0</v>
      </c>
      <c r="BI92" s="232">
        <f>IF(N92="nulová",J92,0)</f>
        <v>0</v>
      </c>
      <c r="BJ92" s="23" t="s">
        <v>16</v>
      </c>
      <c r="BK92" s="232">
        <f>ROUND(I92*H92,2)</f>
        <v>0</v>
      </c>
      <c r="BL92" s="23" t="s">
        <v>189</v>
      </c>
      <c r="BM92" s="23" t="s">
        <v>560</v>
      </c>
    </row>
    <row r="93" s="1" customFormat="1">
      <c r="B93" s="45"/>
      <c r="C93" s="73"/>
      <c r="D93" s="233" t="s">
        <v>191</v>
      </c>
      <c r="E93" s="73"/>
      <c r="F93" s="234" t="s">
        <v>311</v>
      </c>
      <c r="G93" s="73"/>
      <c r="H93" s="73"/>
      <c r="I93" s="191"/>
      <c r="J93" s="73"/>
      <c r="K93" s="73"/>
      <c r="L93" s="71"/>
      <c r="M93" s="235"/>
      <c r="N93" s="46"/>
      <c r="O93" s="46"/>
      <c r="P93" s="46"/>
      <c r="Q93" s="46"/>
      <c r="R93" s="46"/>
      <c r="S93" s="46"/>
      <c r="T93" s="94"/>
      <c r="AT93" s="23" t="s">
        <v>191</v>
      </c>
      <c r="AU93" s="23" t="s">
        <v>84</v>
      </c>
    </row>
    <row r="94" s="11" customFormat="1">
      <c r="B94" s="236"/>
      <c r="C94" s="237"/>
      <c r="D94" s="233" t="s">
        <v>195</v>
      </c>
      <c r="E94" s="238" t="s">
        <v>21</v>
      </c>
      <c r="F94" s="239" t="s">
        <v>559</v>
      </c>
      <c r="G94" s="237"/>
      <c r="H94" s="240">
        <v>406.5</v>
      </c>
      <c r="I94" s="241"/>
      <c r="J94" s="237"/>
      <c r="K94" s="237"/>
      <c r="L94" s="242"/>
      <c r="M94" s="243"/>
      <c r="N94" s="244"/>
      <c r="O94" s="244"/>
      <c r="P94" s="244"/>
      <c r="Q94" s="244"/>
      <c r="R94" s="244"/>
      <c r="S94" s="244"/>
      <c r="T94" s="245"/>
      <c r="AT94" s="246" t="s">
        <v>195</v>
      </c>
      <c r="AU94" s="246" t="s">
        <v>84</v>
      </c>
      <c r="AV94" s="11" t="s">
        <v>84</v>
      </c>
      <c r="AW94" s="11" t="s">
        <v>39</v>
      </c>
      <c r="AX94" s="11" t="s">
        <v>75</v>
      </c>
      <c r="AY94" s="246" t="s">
        <v>183</v>
      </c>
    </row>
    <row r="95" s="12" customFormat="1">
      <c r="B95" s="247"/>
      <c r="C95" s="248"/>
      <c r="D95" s="233" t="s">
        <v>195</v>
      </c>
      <c r="E95" s="249" t="s">
        <v>21</v>
      </c>
      <c r="F95" s="250" t="s">
        <v>199</v>
      </c>
      <c r="G95" s="248"/>
      <c r="H95" s="251">
        <v>406.5</v>
      </c>
      <c r="I95" s="252"/>
      <c r="J95" s="248"/>
      <c r="K95" s="248"/>
      <c r="L95" s="253"/>
      <c r="M95" s="254"/>
      <c r="N95" s="255"/>
      <c r="O95" s="255"/>
      <c r="P95" s="255"/>
      <c r="Q95" s="255"/>
      <c r="R95" s="255"/>
      <c r="S95" s="255"/>
      <c r="T95" s="256"/>
      <c r="AT95" s="257" t="s">
        <v>195</v>
      </c>
      <c r="AU95" s="257" t="s">
        <v>84</v>
      </c>
      <c r="AV95" s="12" t="s">
        <v>189</v>
      </c>
      <c r="AW95" s="12" t="s">
        <v>39</v>
      </c>
      <c r="AX95" s="12" t="s">
        <v>16</v>
      </c>
      <c r="AY95" s="257" t="s">
        <v>183</v>
      </c>
    </row>
    <row r="96" s="10" customFormat="1" ht="29.88" customHeight="1">
      <c r="B96" s="205"/>
      <c r="C96" s="206"/>
      <c r="D96" s="207" t="s">
        <v>74</v>
      </c>
      <c r="E96" s="219" t="s">
        <v>243</v>
      </c>
      <c r="F96" s="219" t="s">
        <v>313</v>
      </c>
      <c r="G96" s="206"/>
      <c r="H96" s="206"/>
      <c r="I96" s="209"/>
      <c r="J96" s="220">
        <f>BK96</f>
        <v>0</v>
      </c>
      <c r="K96" s="206"/>
      <c r="L96" s="211"/>
      <c r="M96" s="212"/>
      <c r="N96" s="213"/>
      <c r="O96" s="213"/>
      <c r="P96" s="214">
        <f>SUM(P97:P128)</f>
        <v>0</v>
      </c>
      <c r="Q96" s="213"/>
      <c r="R96" s="214">
        <f>SUM(R97:R128)</f>
        <v>210.84959219999999</v>
      </c>
      <c r="S96" s="213"/>
      <c r="T96" s="215">
        <f>SUM(T97:T128)</f>
        <v>831.221</v>
      </c>
      <c r="AR96" s="216" t="s">
        <v>16</v>
      </c>
      <c r="AT96" s="217" t="s">
        <v>74</v>
      </c>
      <c r="AU96" s="217" t="s">
        <v>16</v>
      </c>
      <c r="AY96" s="216" t="s">
        <v>183</v>
      </c>
      <c r="BK96" s="218">
        <f>SUM(BK97:BK128)</f>
        <v>0</v>
      </c>
    </row>
    <row r="97" s="1" customFormat="1" ht="25.5" customHeight="1">
      <c r="B97" s="45"/>
      <c r="C97" s="221" t="s">
        <v>189</v>
      </c>
      <c r="D97" s="221" t="s">
        <v>185</v>
      </c>
      <c r="E97" s="222" t="s">
        <v>315</v>
      </c>
      <c r="F97" s="223" t="s">
        <v>316</v>
      </c>
      <c r="G97" s="224" t="s">
        <v>106</v>
      </c>
      <c r="H97" s="225">
        <v>3501</v>
      </c>
      <c r="I97" s="226"/>
      <c r="J97" s="227">
        <f>ROUND(I97*H97,2)</f>
        <v>0</v>
      </c>
      <c r="K97" s="223" t="s">
        <v>21</v>
      </c>
      <c r="L97" s="71"/>
      <c r="M97" s="228" t="s">
        <v>21</v>
      </c>
      <c r="N97" s="229" t="s">
        <v>46</v>
      </c>
      <c r="O97" s="46"/>
      <c r="P97" s="230">
        <f>O97*H97</f>
        <v>0</v>
      </c>
      <c r="Q97" s="230">
        <v>0.028299999999999999</v>
      </c>
      <c r="R97" s="230">
        <f>Q97*H97</f>
        <v>99.078299999999999</v>
      </c>
      <c r="S97" s="230">
        <v>0</v>
      </c>
      <c r="T97" s="231">
        <f>S97*H97</f>
        <v>0</v>
      </c>
      <c r="AR97" s="23" t="s">
        <v>189</v>
      </c>
      <c r="AT97" s="23" t="s">
        <v>185</v>
      </c>
      <c r="AU97" s="23" t="s">
        <v>84</v>
      </c>
      <c r="AY97" s="23" t="s">
        <v>183</v>
      </c>
      <c r="BE97" s="232">
        <f>IF(N97="základní",J97,0)</f>
        <v>0</v>
      </c>
      <c r="BF97" s="232">
        <f>IF(N97="snížená",J97,0)</f>
        <v>0</v>
      </c>
      <c r="BG97" s="232">
        <f>IF(N97="zákl. přenesená",J97,0)</f>
        <v>0</v>
      </c>
      <c r="BH97" s="232">
        <f>IF(N97="sníž. přenesená",J97,0)</f>
        <v>0</v>
      </c>
      <c r="BI97" s="232">
        <f>IF(N97="nulová",J97,0)</f>
        <v>0</v>
      </c>
      <c r="BJ97" s="23" t="s">
        <v>16</v>
      </c>
      <c r="BK97" s="232">
        <f>ROUND(I97*H97,2)</f>
        <v>0</v>
      </c>
      <c r="BL97" s="23" t="s">
        <v>189</v>
      </c>
      <c r="BM97" s="23" t="s">
        <v>561</v>
      </c>
    </row>
    <row r="98" s="1" customFormat="1">
      <c r="B98" s="45"/>
      <c r="C98" s="73"/>
      <c r="D98" s="233" t="s">
        <v>191</v>
      </c>
      <c r="E98" s="73"/>
      <c r="F98" s="234" t="s">
        <v>318</v>
      </c>
      <c r="G98" s="73"/>
      <c r="H98" s="73"/>
      <c r="I98" s="191"/>
      <c r="J98" s="73"/>
      <c r="K98" s="73"/>
      <c r="L98" s="71"/>
      <c r="M98" s="235"/>
      <c r="N98" s="46"/>
      <c r="O98" s="46"/>
      <c r="P98" s="46"/>
      <c r="Q98" s="46"/>
      <c r="R98" s="46"/>
      <c r="S98" s="46"/>
      <c r="T98" s="94"/>
      <c r="AT98" s="23" t="s">
        <v>191</v>
      </c>
      <c r="AU98" s="23" t="s">
        <v>84</v>
      </c>
    </row>
    <row r="99" s="1" customFormat="1">
      <c r="B99" s="45"/>
      <c r="C99" s="73"/>
      <c r="D99" s="233" t="s">
        <v>193</v>
      </c>
      <c r="E99" s="73"/>
      <c r="F99" s="234" t="s">
        <v>319</v>
      </c>
      <c r="G99" s="73"/>
      <c r="H99" s="73"/>
      <c r="I99" s="191"/>
      <c r="J99" s="73"/>
      <c r="K99" s="73"/>
      <c r="L99" s="71"/>
      <c r="M99" s="235"/>
      <c r="N99" s="46"/>
      <c r="O99" s="46"/>
      <c r="P99" s="46"/>
      <c r="Q99" s="46"/>
      <c r="R99" s="46"/>
      <c r="S99" s="46"/>
      <c r="T99" s="94"/>
      <c r="AT99" s="23" t="s">
        <v>193</v>
      </c>
      <c r="AU99" s="23" t="s">
        <v>84</v>
      </c>
    </row>
    <row r="100" s="1" customFormat="1" ht="25.5" customHeight="1">
      <c r="B100" s="45"/>
      <c r="C100" s="221" t="s">
        <v>219</v>
      </c>
      <c r="D100" s="221" t="s">
        <v>185</v>
      </c>
      <c r="E100" s="222" t="s">
        <v>327</v>
      </c>
      <c r="F100" s="223" t="s">
        <v>328</v>
      </c>
      <c r="G100" s="224" t="s">
        <v>106</v>
      </c>
      <c r="H100" s="225">
        <v>406.5</v>
      </c>
      <c r="I100" s="226"/>
      <c r="J100" s="227">
        <f>ROUND(I100*H100,2)</f>
        <v>0</v>
      </c>
      <c r="K100" s="223" t="s">
        <v>188</v>
      </c>
      <c r="L100" s="71"/>
      <c r="M100" s="228" t="s">
        <v>21</v>
      </c>
      <c r="N100" s="229" t="s">
        <v>46</v>
      </c>
      <c r="O100" s="46"/>
      <c r="P100" s="230">
        <f>O100*H100</f>
        <v>0</v>
      </c>
      <c r="Q100" s="230">
        <v>0.044699999999999997</v>
      </c>
      <c r="R100" s="230">
        <f>Q100*H100</f>
        <v>18.170549999999999</v>
      </c>
      <c r="S100" s="230">
        <v>0</v>
      </c>
      <c r="T100" s="231">
        <f>S100*H100</f>
        <v>0</v>
      </c>
      <c r="AR100" s="23" t="s">
        <v>189</v>
      </c>
      <c r="AT100" s="23" t="s">
        <v>185</v>
      </c>
      <c r="AU100" s="23" t="s">
        <v>84</v>
      </c>
      <c r="AY100" s="23" t="s">
        <v>183</v>
      </c>
      <c r="BE100" s="232">
        <f>IF(N100="základní",J100,0)</f>
        <v>0</v>
      </c>
      <c r="BF100" s="232">
        <f>IF(N100="snížená",J100,0)</f>
        <v>0</v>
      </c>
      <c r="BG100" s="232">
        <f>IF(N100="zákl. přenesená",J100,0)</f>
        <v>0</v>
      </c>
      <c r="BH100" s="232">
        <f>IF(N100="sníž. přenesená",J100,0)</f>
        <v>0</v>
      </c>
      <c r="BI100" s="232">
        <f>IF(N100="nulová",J100,0)</f>
        <v>0</v>
      </c>
      <c r="BJ100" s="23" t="s">
        <v>16</v>
      </c>
      <c r="BK100" s="232">
        <f>ROUND(I100*H100,2)</f>
        <v>0</v>
      </c>
      <c r="BL100" s="23" t="s">
        <v>189</v>
      </c>
      <c r="BM100" s="23" t="s">
        <v>562</v>
      </c>
    </row>
    <row r="101" s="1" customFormat="1">
      <c r="B101" s="45"/>
      <c r="C101" s="73"/>
      <c r="D101" s="233" t="s">
        <v>191</v>
      </c>
      <c r="E101" s="73"/>
      <c r="F101" s="234" t="s">
        <v>330</v>
      </c>
      <c r="G101" s="73"/>
      <c r="H101" s="73"/>
      <c r="I101" s="191"/>
      <c r="J101" s="73"/>
      <c r="K101" s="73"/>
      <c r="L101" s="71"/>
      <c r="M101" s="235"/>
      <c r="N101" s="46"/>
      <c r="O101" s="46"/>
      <c r="P101" s="46"/>
      <c r="Q101" s="46"/>
      <c r="R101" s="46"/>
      <c r="S101" s="46"/>
      <c r="T101" s="94"/>
      <c r="AT101" s="23" t="s">
        <v>191</v>
      </c>
      <c r="AU101" s="23" t="s">
        <v>84</v>
      </c>
    </row>
    <row r="102" s="11" customFormat="1">
      <c r="B102" s="236"/>
      <c r="C102" s="237"/>
      <c r="D102" s="233" t="s">
        <v>195</v>
      </c>
      <c r="E102" s="238" t="s">
        <v>21</v>
      </c>
      <c r="F102" s="239" t="s">
        <v>563</v>
      </c>
      <c r="G102" s="237"/>
      <c r="H102" s="240">
        <v>406.5</v>
      </c>
      <c r="I102" s="241"/>
      <c r="J102" s="237"/>
      <c r="K102" s="237"/>
      <c r="L102" s="242"/>
      <c r="M102" s="243"/>
      <c r="N102" s="244"/>
      <c r="O102" s="244"/>
      <c r="P102" s="244"/>
      <c r="Q102" s="244"/>
      <c r="R102" s="244"/>
      <c r="S102" s="244"/>
      <c r="T102" s="245"/>
      <c r="AT102" s="246" t="s">
        <v>195</v>
      </c>
      <c r="AU102" s="246" t="s">
        <v>84</v>
      </c>
      <c r="AV102" s="11" t="s">
        <v>84</v>
      </c>
      <c r="AW102" s="11" t="s">
        <v>39</v>
      </c>
      <c r="AX102" s="11" t="s">
        <v>75</v>
      </c>
      <c r="AY102" s="246" t="s">
        <v>183</v>
      </c>
    </row>
    <row r="103" s="12" customFormat="1">
      <c r="B103" s="247"/>
      <c r="C103" s="248"/>
      <c r="D103" s="233" t="s">
        <v>195</v>
      </c>
      <c r="E103" s="249" t="s">
        <v>21</v>
      </c>
      <c r="F103" s="250" t="s">
        <v>199</v>
      </c>
      <c r="G103" s="248"/>
      <c r="H103" s="251">
        <v>406.5</v>
      </c>
      <c r="I103" s="252"/>
      <c r="J103" s="248"/>
      <c r="K103" s="248"/>
      <c r="L103" s="253"/>
      <c r="M103" s="254"/>
      <c r="N103" s="255"/>
      <c r="O103" s="255"/>
      <c r="P103" s="255"/>
      <c r="Q103" s="255"/>
      <c r="R103" s="255"/>
      <c r="S103" s="255"/>
      <c r="T103" s="256"/>
      <c r="AT103" s="257" t="s">
        <v>195</v>
      </c>
      <c r="AU103" s="257" t="s">
        <v>84</v>
      </c>
      <c r="AV103" s="12" t="s">
        <v>189</v>
      </c>
      <c r="AW103" s="12" t="s">
        <v>39</v>
      </c>
      <c r="AX103" s="12" t="s">
        <v>16</v>
      </c>
      <c r="AY103" s="257" t="s">
        <v>183</v>
      </c>
    </row>
    <row r="104" s="1" customFormat="1" ht="38.25" customHeight="1">
      <c r="B104" s="45"/>
      <c r="C104" s="221" t="s">
        <v>225</v>
      </c>
      <c r="D104" s="221" t="s">
        <v>185</v>
      </c>
      <c r="E104" s="222" t="s">
        <v>385</v>
      </c>
      <c r="F104" s="223" t="s">
        <v>386</v>
      </c>
      <c r="G104" s="224" t="s">
        <v>106</v>
      </c>
      <c r="H104" s="225">
        <v>212</v>
      </c>
      <c r="I104" s="226"/>
      <c r="J104" s="227">
        <f>ROUND(I104*H104,2)</f>
        <v>0</v>
      </c>
      <c r="K104" s="223" t="s">
        <v>188</v>
      </c>
      <c r="L104" s="71"/>
      <c r="M104" s="228" t="s">
        <v>21</v>
      </c>
      <c r="N104" s="229" t="s">
        <v>46</v>
      </c>
      <c r="O104" s="46"/>
      <c r="P104" s="230">
        <f>O104*H104</f>
        <v>0</v>
      </c>
      <c r="Q104" s="230">
        <v>0.15540000000000001</v>
      </c>
      <c r="R104" s="230">
        <f>Q104*H104</f>
        <v>32.944800000000001</v>
      </c>
      <c r="S104" s="230">
        <v>0</v>
      </c>
      <c r="T104" s="231">
        <f>S104*H104</f>
        <v>0</v>
      </c>
      <c r="AR104" s="23" t="s">
        <v>189</v>
      </c>
      <c r="AT104" s="23" t="s">
        <v>185</v>
      </c>
      <c r="AU104" s="23" t="s">
        <v>84</v>
      </c>
      <c r="AY104" s="23" t="s">
        <v>183</v>
      </c>
      <c r="BE104" s="232">
        <f>IF(N104="základní",J104,0)</f>
        <v>0</v>
      </c>
      <c r="BF104" s="232">
        <f>IF(N104="snížená",J104,0)</f>
        <v>0</v>
      </c>
      <c r="BG104" s="232">
        <f>IF(N104="zákl. přenesená",J104,0)</f>
        <v>0</v>
      </c>
      <c r="BH104" s="232">
        <f>IF(N104="sníž. přenesená",J104,0)</f>
        <v>0</v>
      </c>
      <c r="BI104" s="232">
        <f>IF(N104="nulová",J104,0)</f>
        <v>0</v>
      </c>
      <c r="BJ104" s="23" t="s">
        <v>16</v>
      </c>
      <c r="BK104" s="232">
        <f>ROUND(I104*H104,2)</f>
        <v>0</v>
      </c>
      <c r="BL104" s="23" t="s">
        <v>189</v>
      </c>
      <c r="BM104" s="23" t="s">
        <v>564</v>
      </c>
    </row>
    <row r="105" s="1" customFormat="1">
      <c r="B105" s="45"/>
      <c r="C105" s="73"/>
      <c r="D105" s="233" t="s">
        <v>191</v>
      </c>
      <c r="E105" s="73"/>
      <c r="F105" s="234" t="s">
        <v>388</v>
      </c>
      <c r="G105" s="73"/>
      <c r="H105" s="73"/>
      <c r="I105" s="191"/>
      <c r="J105" s="73"/>
      <c r="K105" s="73"/>
      <c r="L105" s="71"/>
      <c r="M105" s="235"/>
      <c r="N105" s="46"/>
      <c r="O105" s="46"/>
      <c r="P105" s="46"/>
      <c r="Q105" s="46"/>
      <c r="R105" s="46"/>
      <c r="S105" s="46"/>
      <c r="T105" s="94"/>
      <c r="AT105" s="23" t="s">
        <v>191</v>
      </c>
      <c r="AU105" s="23" t="s">
        <v>84</v>
      </c>
    </row>
    <row r="106" s="11" customFormat="1">
      <c r="B106" s="236"/>
      <c r="C106" s="237"/>
      <c r="D106" s="233" t="s">
        <v>195</v>
      </c>
      <c r="E106" s="238" t="s">
        <v>21</v>
      </c>
      <c r="F106" s="239" t="s">
        <v>152</v>
      </c>
      <c r="G106" s="237"/>
      <c r="H106" s="240">
        <v>212</v>
      </c>
      <c r="I106" s="241"/>
      <c r="J106" s="237"/>
      <c r="K106" s="237"/>
      <c r="L106" s="242"/>
      <c r="M106" s="243"/>
      <c r="N106" s="244"/>
      <c r="O106" s="244"/>
      <c r="P106" s="244"/>
      <c r="Q106" s="244"/>
      <c r="R106" s="244"/>
      <c r="S106" s="244"/>
      <c r="T106" s="245"/>
      <c r="AT106" s="246" t="s">
        <v>195</v>
      </c>
      <c r="AU106" s="246" t="s">
        <v>84</v>
      </c>
      <c r="AV106" s="11" t="s">
        <v>84</v>
      </c>
      <c r="AW106" s="11" t="s">
        <v>39</v>
      </c>
      <c r="AX106" s="11" t="s">
        <v>75</v>
      </c>
      <c r="AY106" s="246" t="s">
        <v>183</v>
      </c>
    </row>
    <row r="107" s="12" customFormat="1">
      <c r="B107" s="247"/>
      <c r="C107" s="248"/>
      <c r="D107" s="233" t="s">
        <v>195</v>
      </c>
      <c r="E107" s="249" t="s">
        <v>21</v>
      </c>
      <c r="F107" s="250" t="s">
        <v>199</v>
      </c>
      <c r="G107" s="248"/>
      <c r="H107" s="251">
        <v>212</v>
      </c>
      <c r="I107" s="252"/>
      <c r="J107" s="248"/>
      <c r="K107" s="248"/>
      <c r="L107" s="253"/>
      <c r="M107" s="254"/>
      <c r="N107" s="255"/>
      <c r="O107" s="255"/>
      <c r="P107" s="255"/>
      <c r="Q107" s="255"/>
      <c r="R107" s="255"/>
      <c r="S107" s="255"/>
      <c r="T107" s="256"/>
      <c r="AT107" s="257" t="s">
        <v>195</v>
      </c>
      <c r="AU107" s="257" t="s">
        <v>84</v>
      </c>
      <c r="AV107" s="12" t="s">
        <v>189</v>
      </c>
      <c r="AW107" s="12" t="s">
        <v>39</v>
      </c>
      <c r="AX107" s="12" t="s">
        <v>16</v>
      </c>
      <c r="AY107" s="257" t="s">
        <v>183</v>
      </c>
    </row>
    <row r="108" s="1" customFormat="1" ht="16.5" customHeight="1">
      <c r="B108" s="45"/>
      <c r="C108" s="268" t="s">
        <v>233</v>
      </c>
      <c r="D108" s="268" t="s">
        <v>390</v>
      </c>
      <c r="E108" s="269" t="s">
        <v>391</v>
      </c>
      <c r="F108" s="270" t="s">
        <v>392</v>
      </c>
      <c r="G108" s="271" t="s">
        <v>106</v>
      </c>
      <c r="H108" s="272">
        <v>212</v>
      </c>
      <c r="I108" s="273"/>
      <c r="J108" s="274">
        <f>ROUND(I108*H108,2)</f>
        <v>0</v>
      </c>
      <c r="K108" s="270" t="s">
        <v>21</v>
      </c>
      <c r="L108" s="275"/>
      <c r="M108" s="276" t="s">
        <v>21</v>
      </c>
      <c r="N108" s="277" t="s">
        <v>46</v>
      </c>
      <c r="O108" s="46"/>
      <c r="P108" s="230">
        <f>O108*H108</f>
        <v>0</v>
      </c>
      <c r="Q108" s="230">
        <v>0.081000000000000003</v>
      </c>
      <c r="R108" s="230">
        <f>Q108*H108</f>
        <v>17.172000000000001</v>
      </c>
      <c r="S108" s="230">
        <v>0</v>
      </c>
      <c r="T108" s="231">
        <f>S108*H108</f>
        <v>0</v>
      </c>
      <c r="AR108" s="23" t="s">
        <v>238</v>
      </c>
      <c r="AT108" s="23" t="s">
        <v>390</v>
      </c>
      <c r="AU108" s="23" t="s">
        <v>84</v>
      </c>
      <c r="AY108" s="23" t="s">
        <v>183</v>
      </c>
      <c r="BE108" s="232">
        <f>IF(N108="základní",J108,0)</f>
        <v>0</v>
      </c>
      <c r="BF108" s="232">
        <f>IF(N108="snížená",J108,0)</f>
        <v>0</v>
      </c>
      <c r="BG108" s="232">
        <f>IF(N108="zákl. přenesená",J108,0)</f>
        <v>0</v>
      </c>
      <c r="BH108" s="232">
        <f>IF(N108="sníž. přenesená",J108,0)</f>
        <v>0</v>
      </c>
      <c r="BI108" s="232">
        <f>IF(N108="nulová",J108,0)</f>
        <v>0</v>
      </c>
      <c r="BJ108" s="23" t="s">
        <v>16</v>
      </c>
      <c r="BK108" s="232">
        <f>ROUND(I108*H108,2)</f>
        <v>0</v>
      </c>
      <c r="BL108" s="23" t="s">
        <v>189</v>
      </c>
      <c r="BM108" s="23" t="s">
        <v>565</v>
      </c>
    </row>
    <row r="109" s="1" customFormat="1" ht="25.5" customHeight="1">
      <c r="B109" s="45"/>
      <c r="C109" s="221" t="s">
        <v>238</v>
      </c>
      <c r="D109" s="221" t="s">
        <v>185</v>
      </c>
      <c r="E109" s="222" t="s">
        <v>395</v>
      </c>
      <c r="F109" s="223" t="s">
        <v>396</v>
      </c>
      <c r="G109" s="224" t="s">
        <v>141</v>
      </c>
      <c r="H109" s="225">
        <v>19.079999999999998</v>
      </c>
      <c r="I109" s="226"/>
      <c r="J109" s="227">
        <f>ROUND(I109*H109,2)</f>
        <v>0</v>
      </c>
      <c r="K109" s="223" t="s">
        <v>188</v>
      </c>
      <c r="L109" s="71"/>
      <c r="M109" s="228" t="s">
        <v>21</v>
      </c>
      <c r="N109" s="229" t="s">
        <v>46</v>
      </c>
      <c r="O109" s="46"/>
      <c r="P109" s="230">
        <f>O109*H109</f>
        <v>0</v>
      </c>
      <c r="Q109" s="230">
        <v>2.2563399999999998</v>
      </c>
      <c r="R109" s="230">
        <f>Q109*H109</f>
        <v>43.050967199999995</v>
      </c>
      <c r="S109" s="230">
        <v>0</v>
      </c>
      <c r="T109" s="231">
        <f>S109*H109</f>
        <v>0</v>
      </c>
      <c r="AR109" s="23" t="s">
        <v>189</v>
      </c>
      <c r="AT109" s="23" t="s">
        <v>185</v>
      </c>
      <c r="AU109" s="23" t="s">
        <v>84</v>
      </c>
      <c r="AY109" s="23" t="s">
        <v>183</v>
      </c>
      <c r="BE109" s="232">
        <f>IF(N109="základní",J109,0)</f>
        <v>0</v>
      </c>
      <c r="BF109" s="232">
        <f>IF(N109="snížená",J109,0)</f>
        <v>0</v>
      </c>
      <c r="BG109" s="232">
        <f>IF(N109="zákl. přenesená",J109,0)</f>
        <v>0</v>
      </c>
      <c r="BH109" s="232">
        <f>IF(N109="sníž. přenesená",J109,0)</f>
        <v>0</v>
      </c>
      <c r="BI109" s="232">
        <f>IF(N109="nulová",J109,0)</f>
        <v>0</v>
      </c>
      <c r="BJ109" s="23" t="s">
        <v>16</v>
      </c>
      <c r="BK109" s="232">
        <f>ROUND(I109*H109,2)</f>
        <v>0</v>
      </c>
      <c r="BL109" s="23" t="s">
        <v>189</v>
      </c>
      <c r="BM109" s="23" t="s">
        <v>566</v>
      </c>
    </row>
    <row r="110" s="11" customFormat="1">
      <c r="B110" s="236"/>
      <c r="C110" s="237"/>
      <c r="D110" s="233" t="s">
        <v>195</v>
      </c>
      <c r="E110" s="238" t="s">
        <v>21</v>
      </c>
      <c r="F110" s="239" t="s">
        <v>398</v>
      </c>
      <c r="G110" s="237"/>
      <c r="H110" s="240">
        <v>19.079999999999998</v>
      </c>
      <c r="I110" s="241"/>
      <c r="J110" s="237"/>
      <c r="K110" s="237"/>
      <c r="L110" s="242"/>
      <c r="M110" s="243"/>
      <c r="N110" s="244"/>
      <c r="O110" s="244"/>
      <c r="P110" s="244"/>
      <c r="Q110" s="244"/>
      <c r="R110" s="244"/>
      <c r="S110" s="244"/>
      <c r="T110" s="245"/>
      <c r="AT110" s="246" t="s">
        <v>195</v>
      </c>
      <c r="AU110" s="246" t="s">
        <v>84</v>
      </c>
      <c r="AV110" s="11" t="s">
        <v>84</v>
      </c>
      <c r="AW110" s="11" t="s">
        <v>39</v>
      </c>
      <c r="AX110" s="11" t="s">
        <v>75</v>
      </c>
      <c r="AY110" s="246" t="s">
        <v>183</v>
      </c>
    </row>
    <row r="111" s="12" customFormat="1">
      <c r="B111" s="247"/>
      <c r="C111" s="248"/>
      <c r="D111" s="233" t="s">
        <v>195</v>
      </c>
      <c r="E111" s="249" t="s">
        <v>21</v>
      </c>
      <c r="F111" s="250" t="s">
        <v>199</v>
      </c>
      <c r="G111" s="248"/>
      <c r="H111" s="251">
        <v>19.079999999999998</v>
      </c>
      <c r="I111" s="252"/>
      <c r="J111" s="248"/>
      <c r="K111" s="248"/>
      <c r="L111" s="253"/>
      <c r="M111" s="254"/>
      <c r="N111" s="255"/>
      <c r="O111" s="255"/>
      <c r="P111" s="255"/>
      <c r="Q111" s="255"/>
      <c r="R111" s="255"/>
      <c r="S111" s="255"/>
      <c r="T111" s="256"/>
      <c r="AT111" s="257" t="s">
        <v>195</v>
      </c>
      <c r="AU111" s="257" t="s">
        <v>84</v>
      </c>
      <c r="AV111" s="12" t="s">
        <v>189</v>
      </c>
      <c r="AW111" s="12" t="s">
        <v>39</v>
      </c>
      <c r="AX111" s="12" t="s">
        <v>16</v>
      </c>
      <c r="AY111" s="257" t="s">
        <v>183</v>
      </c>
    </row>
    <row r="112" s="1" customFormat="1" ht="51" customHeight="1">
      <c r="B112" s="45"/>
      <c r="C112" s="221" t="s">
        <v>243</v>
      </c>
      <c r="D112" s="221" t="s">
        <v>185</v>
      </c>
      <c r="E112" s="222" t="s">
        <v>479</v>
      </c>
      <c r="F112" s="223" t="s">
        <v>480</v>
      </c>
      <c r="G112" s="224" t="s">
        <v>98</v>
      </c>
      <c r="H112" s="225">
        <v>2597</v>
      </c>
      <c r="I112" s="226"/>
      <c r="J112" s="227">
        <f>ROUND(I112*H112,2)</f>
        <v>0</v>
      </c>
      <c r="K112" s="223" t="s">
        <v>188</v>
      </c>
      <c r="L112" s="71"/>
      <c r="M112" s="228" t="s">
        <v>21</v>
      </c>
      <c r="N112" s="229" t="s">
        <v>46</v>
      </c>
      <c r="O112" s="46"/>
      <c r="P112" s="230">
        <f>O112*H112</f>
        <v>0</v>
      </c>
      <c r="Q112" s="230">
        <v>0</v>
      </c>
      <c r="R112" s="230">
        <f>Q112*H112</f>
        <v>0</v>
      </c>
      <c r="S112" s="230">
        <v>0.252</v>
      </c>
      <c r="T112" s="231">
        <f>S112*H112</f>
        <v>654.44399999999996</v>
      </c>
      <c r="AR112" s="23" t="s">
        <v>189</v>
      </c>
      <c r="AT112" s="23" t="s">
        <v>185</v>
      </c>
      <c r="AU112" s="23" t="s">
        <v>84</v>
      </c>
      <c r="AY112" s="23" t="s">
        <v>183</v>
      </c>
      <c r="BE112" s="232">
        <f>IF(N112="základní",J112,0)</f>
        <v>0</v>
      </c>
      <c r="BF112" s="232">
        <f>IF(N112="snížená",J112,0)</f>
        <v>0</v>
      </c>
      <c r="BG112" s="232">
        <f>IF(N112="zákl. přenesená",J112,0)</f>
        <v>0</v>
      </c>
      <c r="BH112" s="232">
        <f>IF(N112="sníž. přenesená",J112,0)</f>
        <v>0</v>
      </c>
      <c r="BI112" s="232">
        <f>IF(N112="nulová",J112,0)</f>
        <v>0</v>
      </c>
      <c r="BJ112" s="23" t="s">
        <v>16</v>
      </c>
      <c r="BK112" s="232">
        <f>ROUND(I112*H112,2)</f>
        <v>0</v>
      </c>
      <c r="BL112" s="23" t="s">
        <v>189</v>
      </c>
      <c r="BM112" s="23" t="s">
        <v>567</v>
      </c>
    </row>
    <row r="113" s="1" customFormat="1" ht="51" customHeight="1">
      <c r="B113" s="45"/>
      <c r="C113" s="221" t="s">
        <v>248</v>
      </c>
      <c r="D113" s="221" t="s">
        <v>185</v>
      </c>
      <c r="E113" s="222" t="s">
        <v>488</v>
      </c>
      <c r="F113" s="223" t="s">
        <v>489</v>
      </c>
      <c r="G113" s="224" t="s">
        <v>106</v>
      </c>
      <c r="H113" s="225">
        <v>3501</v>
      </c>
      <c r="I113" s="226"/>
      <c r="J113" s="227">
        <f>ROUND(I113*H113,2)</f>
        <v>0</v>
      </c>
      <c r="K113" s="223" t="s">
        <v>188</v>
      </c>
      <c r="L113" s="71"/>
      <c r="M113" s="228" t="s">
        <v>21</v>
      </c>
      <c r="N113" s="229" t="s">
        <v>46</v>
      </c>
      <c r="O113" s="46"/>
      <c r="P113" s="230">
        <f>O113*H113</f>
        <v>0</v>
      </c>
      <c r="Q113" s="230">
        <v>9.0000000000000006E-05</v>
      </c>
      <c r="R113" s="230">
        <f>Q113*H113</f>
        <v>0.31509000000000004</v>
      </c>
      <c r="S113" s="230">
        <v>0.042000000000000003</v>
      </c>
      <c r="T113" s="231">
        <f>S113*H113</f>
        <v>147.042</v>
      </c>
      <c r="AR113" s="23" t="s">
        <v>189</v>
      </c>
      <c r="AT113" s="23" t="s">
        <v>185</v>
      </c>
      <c r="AU113" s="23" t="s">
        <v>84</v>
      </c>
      <c r="AY113" s="23" t="s">
        <v>183</v>
      </c>
      <c r="BE113" s="232">
        <f>IF(N113="základní",J113,0)</f>
        <v>0</v>
      </c>
      <c r="BF113" s="232">
        <f>IF(N113="snížená",J113,0)</f>
        <v>0</v>
      </c>
      <c r="BG113" s="232">
        <f>IF(N113="zákl. přenesená",J113,0)</f>
        <v>0</v>
      </c>
      <c r="BH113" s="232">
        <f>IF(N113="sníž. přenesená",J113,0)</f>
        <v>0</v>
      </c>
      <c r="BI113" s="232">
        <f>IF(N113="nulová",J113,0)</f>
        <v>0</v>
      </c>
      <c r="BJ113" s="23" t="s">
        <v>16</v>
      </c>
      <c r="BK113" s="232">
        <f>ROUND(I113*H113,2)</f>
        <v>0</v>
      </c>
      <c r="BL113" s="23" t="s">
        <v>189</v>
      </c>
      <c r="BM113" s="23" t="s">
        <v>568</v>
      </c>
    </row>
    <row r="114" s="1" customFormat="1">
      <c r="B114" s="45"/>
      <c r="C114" s="73"/>
      <c r="D114" s="233" t="s">
        <v>191</v>
      </c>
      <c r="E114" s="73"/>
      <c r="F114" s="234" t="s">
        <v>486</v>
      </c>
      <c r="G114" s="73"/>
      <c r="H114" s="73"/>
      <c r="I114" s="191"/>
      <c r="J114" s="73"/>
      <c r="K114" s="73"/>
      <c r="L114" s="71"/>
      <c r="M114" s="235"/>
      <c r="N114" s="46"/>
      <c r="O114" s="46"/>
      <c r="P114" s="46"/>
      <c r="Q114" s="46"/>
      <c r="R114" s="46"/>
      <c r="S114" s="46"/>
      <c r="T114" s="94"/>
      <c r="AT114" s="23" t="s">
        <v>191</v>
      </c>
      <c r="AU114" s="23" t="s">
        <v>84</v>
      </c>
    </row>
    <row r="115" s="11" customFormat="1">
      <c r="B115" s="236"/>
      <c r="C115" s="237"/>
      <c r="D115" s="233" t="s">
        <v>195</v>
      </c>
      <c r="E115" s="238" t="s">
        <v>21</v>
      </c>
      <c r="F115" s="239" t="s">
        <v>569</v>
      </c>
      <c r="G115" s="237"/>
      <c r="H115" s="240">
        <v>3501</v>
      </c>
      <c r="I115" s="241"/>
      <c r="J115" s="237"/>
      <c r="K115" s="237"/>
      <c r="L115" s="242"/>
      <c r="M115" s="243"/>
      <c r="N115" s="244"/>
      <c r="O115" s="244"/>
      <c r="P115" s="244"/>
      <c r="Q115" s="244"/>
      <c r="R115" s="244"/>
      <c r="S115" s="244"/>
      <c r="T115" s="245"/>
      <c r="AT115" s="246" t="s">
        <v>195</v>
      </c>
      <c r="AU115" s="246" t="s">
        <v>84</v>
      </c>
      <c r="AV115" s="11" t="s">
        <v>84</v>
      </c>
      <c r="AW115" s="11" t="s">
        <v>39</v>
      </c>
      <c r="AX115" s="11" t="s">
        <v>75</v>
      </c>
      <c r="AY115" s="246" t="s">
        <v>183</v>
      </c>
    </row>
    <row r="116" s="12" customFormat="1">
      <c r="B116" s="247"/>
      <c r="C116" s="248"/>
      <c r="D116" s="233" t="s">
        <v>195</v>
      </c>
      <c r="E116" s="249" t="s">
        <v>21</v>
      </c>
      <c r="F116" s="250" t="s">
        <v>199</v>
      </c>
      <c r="G116" s="248"/>
      <c r="H116" s="251">
        <v>3501</v>
      </c>
      <c r="I116" s="252"/>
      <c r="J116" s="248"/>
      <c r="K116" s="248"/>
      <c r="L116" s="253"/>
      <c r="M116" s="254"/>
      <c r="N116" s="255"/>
      <c r="O116" s="255"/>
      <c r="P116" s="255"/>
      <c r="Q116" s="255"/>
      <c r="R116" s="255"/>
      <c r="S116" s="255"/>
      <c r="T116" s="256"/>
      <c r="AT116" s="257" t="s">
        <v>195</v>
      </c>
      <c r="AU116" s="257" t="s">
        <v>84</v>
      </c>
      <c r="AV116" s="12" t="s">
        <v>189</v>
      </c>
      <c r="AW116" s="12" t="s">
        <v>39</v>
      </c>
      <c r="AX116" s="12" t="s">
        <v>16</v>
      </c>
      <c r="AY116" s="257" t="s">
        <v>183</v>
      </c>
    </row>
    <row r="117" s="1" customFormat="1" ht="16.5" customHeight="1">
      <c r="B117" s="45"/>
      <c r="C117" s="221" t="s">
        <v>254</v>
      </c>
      <c r="D117" s="221" t="s">
        <v>185</v>
      </c>
      <c r="E117" s="222" t="s">
        <v>493</v>
      </c>
      <c r="F117" s="223" t="s">
        <v>494</v>
      </c>
      <c r="G117" s="224" t="s">
        <v>495</v>
      </c>
      <c r="H117" s="225">
        <v>973</v>
      </c>
      <c r="I117" s="226"/>
      <c r="J117" s="227">
        <f>ROUND(I117*H117,2)</f>
        <v>0</v>
      </c>
      <c r="K117" s="223" t="s">
        <v>21</v>
      </c>
      <c r="L117" s="71"/>
      <c r="M117" s="228" t="s">
        <v>21</v>
      </c>
      <c r="N117" s="229" t="s">
        <v>46</v>
      </c>
      <c r="O117" s="46"/>
      <c r="P117" s="230">
        <f>O117*H117</f>
        <v>0</v>
      </c>
      <c r="Q117" s="230">
        <v>0</v>
      </c>
      <c r="R117" s="230">
        <f>Q117*H117</f>
        <v>0</v>
      </c>
      <c r="S117" s="230">
        <v>0.0080000000000000002</v>
      </c>
      <c r="T117" s="231">
        <f>S117*H117</f>
        <v>7.7839999999999998</v>
      </c>
      <c r="AR117" s="23" t="s">
        <v>189</v>
      </c>
      <c r="AT117" s="23" t="s">
        <v>185</v>
      </c>
      <c r="AU117" s="23" t="s">
        <v>84</v>
      </c>
      <c r="AY117" s="23" t="s">
        <v>183</v>
      </c>
      <c r="BE117" s="232">
        <f>IF(N117="základní",J117,0)</f>
        <v>0</v>
      </c>
      <c r="BF117" s="232">
        <f>IF(N117="snížená",J117,0)</f>
        <v>0</v>
      </c>
      <c r="BG117" s="232">
        <f>IF(N117="zákl. přenesená",J117,0)</f>
        <v>0</v>
      </c>
      <c r="BH117" s="232">
        <f>IF(N117="sníž. přenesená",J117,0)</f>
        <v>0</v>
      </c>
      <c r="BI117" s="232">
        <f>IF(N117="nulová",J117,0)</f>
        <v>0</v>
      </c>
      <c r="BJ117" s="23" t="s">
        <v>16</v>
      </c>
      <c r="BK117" s="232">
        <f>ROUND(I117*H117,2)</f>
        <v>0</v>
      </c>
      <c r="BL117" s="23" t="s">
        <v>189</v>
      </c>
      <c r="BM117" s="23" t="s">
        <v>570</v>
      </c>
    </row>
    <row r="118" s="1" customFormat="1">
      <c r="B118" s="45"/>
      <c r="C118" s="73"/>
      <c r="D118" s="233" t="s">
        <v>191</v>
      </c>
      <c r="E118" s="73"/>
      <c r="F118" s="234" t="s">
        <v>486</v>
      </c>
      <c r="G118" s="73"/>
      <c r="H118" s="73"/>
      <c r="I118" s="191"/>
      <c r="J118" s="73"/>
      <c r="K118" s="73"/>
      <c r="L118" s="71"/>
      <c r="M118" s="235"/>
      <c r="N118" s="46"/>
      <c r="O118" s="46"/>
      <c r="P118" s="46"/>
      <c r="Q118" s="46"/>
      <c r="R118" s="46"/>
      <c r="S118" s="46"/>
      <c r="T118" s="94"/>
      <c r="AT118" s="23" t="s">
        <v>191</v>
      </c>
      <c r="AU118" s="23" t="s">
        <v>84</v>
      </c>
    </row>
    <row r="119" s="11" customFormat="1">
      <c r="B119" s="236"/>
      <c r="C119" s="237"/>
      <c r="D119" s="233" t="s">
        <v>195</v>
      </c>
      <c r="E119" s="238" t="s">
        <v>21</v>
      </c>
      <c r="F119" s="239" t="s">
        <v>571</v>
      </c>
      <c r="G119" s="237"/>
      <c r="H119" s="240">
        <v>482</v>
      </c>
      <c r="I119" s="241"/>
      <c r="J119" s="237"/>
      <c r="K119" s="237"/>
      <c r="L119" s="242"/>
      <c r="M119" s="243"/>
      <c r="N119" s="244"/>
      <c r="O119" s="244"/>
      <c r="P119" s="244"/>
      <c r="Q119" s="244"/>
      <c r="R119" s="244"/>
      <c r="S119" s="244"/>
      <c r="T119" s="245"/>
      <c r="AT119" s="246" t="s">
        <v>195</v>
      </c>
      <c r="AU119" s="246" t="s">
        <v>84</v>
      </c>
      <c r="AV119" s="11" t="s">
        <v>84</v>
      </c>
      <c r="AW119" s="11" t="s">
        <v>39</v>
      </c>
      <c r="AX119" s="11" t="s">
        <v>75</v>
      </c>
      <c r="AY119" s="246" t="s">
        <v>183</v>
      </c>
    </row>
    <row r="120" s="11" customFormat="1">
      <c r="B120" s="236"/>
      <c r="C120" s="237"/>
      <c r="D120" s="233" t="s">
        <v>195</v>
      </c>
      <c r="E120" s="238" t="s">
        <v>21</v>
      </c>
      <c r="F120" s="239" t="s">
        <v>572</v>
      </c>
      <c r="G120" s="237"/>
      <c r="H120" s="240">
        <v>491</v>
      </c>
      <c r="I120" s="241"/>
      <c r="J120" s="237"/>
      <c r="K120" s="237"/>
      <c r="L120" s="242"/>
      <c r="M120" s="243"/>
      <c r="N120" s="244"/>
      <c r="O120" s="244"/>
      <c r="P120" s="244"/>
      <c r="Q120" s="244"/>
      <c r="R120" s="244"/>
      <c r="S120" s="244"/>
      <c r="T120" s="245"/>
      <c r="AT120" s="246" t="s">
        <v>195</v>
      </c>
      <c r="AU120" s="246" t="s">
        <v>84</v>
      </c>
      <c r="AV120" s="11" t="s">
        <v>84</v>
      </c>
      <c r="AW120" s="11" t="s">
        <v>39</v>
      </c>
      <c r="AX120" s="11" t="s">
        <v>75</v>
      </c>
      <c r="AY120" s="246" t="s">
        <v>183</v>
      </c>
    </row>
    <row r="121" s="12" customFormat="1">
      <c r="B121" s="247"/>
      <c r="C121" s="248"/>
      <c r="D121" s="233" t="s">
        <v>195</v>
      </c>
      <c r="E121" s="249" t="s">
        <v>21</v>
      </c>
      <c r="F121" s="250" t="s">
        <v>199</v>
      </c>
      <c r="G121" s="248"/>
      <c r="H121" s="251">
        <v>973</v>
      </c>
      <c r="I121" s="252"/>
      <c r="J121" s="248"/>
      <c r="K121" s="248"/>
      <c r="L121" s="253"/>
      <c r="M121" s="254"/>
      <c r="N121" s="255"/>
      <c r="O121" s="255"/>
      <c r="P121" s="255"/>
      <c r="Q121" s="255"/>
      <c r="R121" s="255"/>
      <c r="S121" s="255"/>
      <c r="T121" s="256"/>
      <c r="AT121" s="257" t="s">
        <v>195</v>
      </c>
      <c r="AU121" s="257" t="s">
        <v>84</v>
      </c>
      <c r="AV121" s="12" t="s">
        <v>189</v>
      </c>
      <c r="AW121" s="12" t="s">
        <v>39</v>
      </c>
      <c r="AX121" s="12" t="s">
        <v>16</v>
      </c>
      <c r="AY121" s="257" t="s">
        <v>183</v>
      </c>
    </row>
    <row r="122" s="1" customFormat="1" ht="25.5" customHeight="1">
      <c r="B122" s="45"/>
      <c r="C122" s="221" t="s">
        <v>260</v>
      </c>
      <c r="D122" s="221" t="s">
        <v>185</v>
      </c>
      <c r="E122" s="222" t="s">
        <v>500</v>
      </c>
      <c r="F122" s="223" t="s">
        <v>501</v>
      </c>
      <c r="G122" s="224" t="s">
        <v>106</v>
      </c>
      <c r="H122" s="225">
        <v>406.5</v>
      </c>
      <c r="I122" s="226"/>
      <c r="J122" s="227">
        <f>ROUND(I122*H122,2)</f>
        <v>0</v>
      </c>
      <c r="K122" s="223" t="s">
        <v>188</v>
      </c>
      <c r="L122" s="71"/>
      <c r="M122" s="228" t="s">
        <v>21</v>
      </c>
      <c r="N122" s="229" t="s">
        <v>46</v>
      </c>
      <c r="O122" s="46"/>
      <c r="P122" s="230">
        <f>O122*H122</f>
        <v>0</v>
      </c>
      <c r="Q122" s="230">
        <v>0.00029</v>
      </c>
      <c r="R122" s="230">
        <f>Q122*H122</f>
        <v>0.117885</v>
      </c>
      <c r="S122" s="230">
        <v>0.053999999999999999</v>
      </c>
      <c r="T122" s="231">
        <f>S122*H122</f>
        <v>21.951000000000001</v>
      </c>
      <c r="AR122" s="23" t="s">
        <v>189</v>
      </c>
      <c r="AT122" s="23" t="s">
        <v>185</v>
      </c>
      <c r="AU122" s="23" t="s">
        <v>84</v>
      </c>
      <c r="AY122" s="23" t="s">
        <v>183</v>
      </c>
      <c r="BE122" s="232">
        <f>IF(N122="základní",J122,0)</f>
        <v>0</v>
      </c>
      <c r="BF122" s="232">
        <f>IF(N122="snížená",J122,0)</f>
        <v>0</v>
      </c>
      <c r="BG122" s="232">
        <f>IF(N122="zákl. přenesená",J122,0)</f>
        <v>0</v>
      </c>
      <c r="BH122" s="232">
        <f>IF(N122="sníž. přenesená",J122,0)</f>
        <v>0</v>
      </c>
      <c r="BI122" s="232">
        <f>IF(N122="nulová",J122,0)</f>
        <v>0</v>
      </c>
      <c r="BJ122" s="23" t="s">
        <v>16</v>
      </c>
      <c r="BK122" s="232">
        <f>ROUND(I122*H122,2)</f>
        <v>0</v>
      </c>
      <c r="BL122" s="23" t="s">
        <v>189</v>
      </c>
      <c r="BM122" s="23" t="s">
        <v>573</v>
      </c>
    </row>
    <row r="123" s="11" customFormat="1">
      <c r="B123" s="236"/>
      <c r="C123" s="237"/>
      <c r="D123" s="233" t="s">
        <v>195</v>
      </c>
      <c r="E123" s="238" t="s">
        <v>21</v>
      </c>
      <c r="F123" s="239" t="s">
        <v>563</v>
      </c>
      <c r="G123" s="237"/>
      <c r="H123" s="240">
        <v>406.5</v>
      </c>
      <c r="I123" s="241"/>
      <c r="J123" s="237"/>
      <c r="K123" s="237"/>
      <c r="L123" s="242"/>
      <c r="M123" s="243"/>
      <c r="N123" s="244"/>
      <c r="O123" s="244"/>
      <c r="P123" s="244"/>
      <c r="Q123" s="244"/>
      <c r="R123" s="244"/>
      <c r="S123" s="244"/>
      <c r="T123" s="245"/>
      <c r="AT123" s="246" t="s">
        <v>195</v>
      </c>
      <c r="AU123" s="246" t="s">
        <v>84</v>
      </c>
      <c r="AV123" s="11" t="s">
        <v>84</v>
      </c>
      <c r="AW123" s="11" t="s">
        <v>39</v>
      </c>
      <c r="AX123" s="11" t="s">
        <v>75</v>
      </c>
      <c r="AY123" s="246" t="s">
        <v>183</v>
      </c>
    </row>
    <row r="124" s="12" customFormat="1">
      <c r="B124" s="247"/>
      <c r="C124" s="248"/>
      <c r="D124" s="233" t="s">
        <v>195</v>
      </c>
      <c r="E124" s="249" t="s">
        <v>21</v>
      </c>
      <c r="F124" s="250" t="s">
        <v>199</v>
      </c>
      <c r="G124" s="248"/>
      <c r="H124" s="251">
        <v>406.5</v>
      </c>
      <c r="I124" s="252"/>
      <c r="J124" s="248"/>
      <c r="K124" s="248"/>
      <c r="L124" s="253"/>
      <c r="M124" s="254"/>
      <c r="N124" s="255"/>
      <c r="O124" s="255"/>
      <c r="P124" s="255"/>
      <c r="Q124" s="255"/>
      <c r="R124" s="255"/>
      <c r="S124" s="255"/>
      <c r="T124" s="256"/>
      <c r="AT124" s="257" t="s">
        <v>195</v>
      </c>
      <c r="AU124" s="257" t="s">
        <v>84</v>
      </c>
      <c r="AV124" s="12" t="s">
        <v>189</v>
      </c>
      <c r="AW124" s="12" t="s">
        <v>39</v>
      </c>
      <c r="AX124" s="12" t="s">
        <v>16</v>
      </c>
      <c r="AY124" s="257" t="s">
        <v>183</v>
      </c>
    </row>
    <row r="125" s="1" customFormat="1" ht="51" customHeight="1">
      <c r="B125" s="45"/>
      <c r="C125" s="221" t="s">
        <v>265</v>
      </c>
      <c r="D125" s="221" t="s">
        <v>185</v>
      </c>
      <c r="E125" s="222" t="s">
        <v>504</v>
      </c>
      <c r="F125" s="223" t="s">
        <v>505</v>
      </c>
      <c r="G125" s="224" t="s">
        <v>106</v>
      </c>
      <c r="H125" s="225">
        <v>212</v>
      </c>
      <c r="I125" s="226"/>
      <c r="J125" s="227">
        <f>ROUND(I125*H125,2)</f>
        <v>0</v>
      </c>
      <c r="K125" s="223" t="s">
        <v>188</v>
      </c>
      <c r="L125" s="71"/>
      <c r="M125" s="228" t="s">
        <v>21</v>
      </c>
      <c r="N125" s="229" t="s">
        <v>46</v>
      </c>
      <c r="O125" s="46"/>
      <c r="P125" s="230">
        <f>O125*H125</f>
        <v>0</v>
      </c>
      <c r="Q125" s="230">
        <v>0</v>
      </c>
      <c r="R125" s="230">
        <f>Q125*H125</f>
        <v>0</v>
      </c>
      <c r="S125" s="230">
        <v>0</v>
      </c>
      <c r="T125" s="231">
        <f>S125*H125</f>
        <v>0</v>
      </c>
      <c r="AR125" s="23" t="s">
        <v>189</v>
      </c>
      <c r="AT125" s="23" t="s">
        <v>185</v>
      </c>
      <c r="AU125" s="23" t="s">
        <v>84</v>
      </c>
      <c r="AY125" s="23" t="s">
        <v>183</v>
      </c>
      <c r="BE125" s="232">
        <f>IF(N125="základní",J125,0)</f>
        <v>0</v>
      </c>
      <c r="BF125" s="232">
        <f>IF(N125="snížená",J125,0)</f>
        <v>0</v>
      </c>
      <c r="BG125" s="232">
        <f>IF(N125="zákl. přenesená",J125,0)</f>
        <v>0</v>
      </c>
      <c r="BH125" s="232">
        <f>IF(N125="sníž. přenesená",J125,0)</f>
        <v>0</v>
      </c>
      <c r="BI125" s="232">
        <f>IF(N125="nulová",J125,0)</f>
        <v>0</v>
      </c>
      <c r="BJ125" s="23" t="s">
        <v>16</v>
      </c>
      <c r="BK125" s="232">
        <f>ROUND(I125*H125,2)</f>
        <v>0</v>
      </c>
      <c r="BL125" s="23" t="s">
        <v>189</v>
      </c>
      <c r="BM125" s="23" t="s">
        <v>574</v>
      </c>
    </row>
    <row r="126" s="1" customFormat="1">
      <c r="B126" s="45"/>
      <c r="C126" s="73"/>
      <c r="D126" s="233" t="s">
        <v>191</v>
      </c>
      <c r="E126" s="73"/>
      <c r="F126" s="234" t="s">
        <v>507</v>
      </c>
      <c r="G126" s="73"/>
      <c r="H126" s="73"/>
      <c r="I126" s="191"/>
      <c r="J126" s="73"/>
      <c r="K126" s="73"/>
      <c r="L126" s="71"/>
      <c r="M126" s="235"/>
      <c r="N126" s="46"/>
      <c r="O126" s="46"/>
      <c r="P126" s="46"/>
      <c r="Q126" s="46"/>
      <c r="R126" s="46"/>
      <c r="S126" s="46"/>
      <c r="T126" s="94"/>
      <c r="AT126" s="23" t="s">
        <v>191</v>
      </c>
      <c r="AU126" s="23" t="s">
        <v>84</v>
      </c>
    </row>
    <row r="127" s="11" customFormat="1">
      <c r="B127" s="236"/>
      <c r="C127" s="237"/>
      <c r="D127" s="233" t="s">
        <v>195</v>
      </c>
      <c r="E127" s="238" t="s">
        <v>21</v>
      </c>
      <c r="F127" s="239" t="s">
        <v>152</v>
      </c>
      <c r="G127" s="237"/>
      <c r="H127" s="240">
        <v>212</v>
      </c>
      <c r="I127" s="241"/>
      <c r="J127" s="237"/>
      <c r="K127" s="237"/>
      <c r="L127" s="242"/>
      <c r="M127" s="243"/>
      <c r="N127" s="244"/>
      <c r="O127" s="244"/>
      <c r="P127" s="244"/>
      <c r="Q127" s="244"/>
      <c r="R127" s="244"/>
      <c r="S127" s="244"/>
      <c r="T127" s="245"/>
      <c r="AT127" s="246" t="s">
        <v>195</v>
      </c>
      <c r="AU127" s="246" t="s">
        <v>84</v>
      </c>
      <c r="AV127" s="11" t="s">
        <v>84</v>
      </c>
      <c r="AW127" s="11" t="s">
        <v>39</v>
      </c>
      <c r="AX127" s="11" t="s">
        <v>75</v>
      </c>
      <c r="AY127" s="246" t="s">
        <v>183</v>
      </c>
    </row>
    <row r="128" s="12" customFormat="1">
      <c r="B128" s="247"/>
      <c r="C128" s="248"/>
      <c r="D128" s="233" t="s">
        <v>195</v>
      </c>
      <c r="E128" s="249" t="s">
        <v>21</v>
      </c>
      <c r="F128" s="250" t="s">
        <v>199</v>
      </c>
      <c r="G128" s="248"/>
      <c r="H128" s="251">
        <v>212</v>
      </c>
      <c r="I128" s="252"/>
      <c r="J128" s="248"/>
      <c r="K128" s="248"/>
      <c r="L128" s="253"/>
      <c r="M128" s="254"/>
      <c r="N128" s="255"/>
      <c r="O128" s="255"/>
      <c r="P128" s="255"/>
      <c r="Q128" s="255"/>
      <c r="R128" s="255"/>
      <c r="S128" s="255"/>
      <c r="T128" s="256"/>
      <c r="AT128" s="257" t="s">
        <v>195</v>
      </c>
      <c r="AU128" s="257" t="s">
        <v>84</v>
      </c>
      <c r="AV128" s="12" t="s">
        <v>189</v>
      </c>
      <c r="AW128" s="12" t="s">
        <v>39</v>
      </c>
      <c r="AX128" s="12" t="s">
        <v>16</v>
      </c>
      <c r="AY128" s="257" t="s">
        <v>183</v>
      </c>
    </row>
    <row r="129" s="10" customFormat="1" ht="29.88" customHeight="1">
      <c r="B129" s="205"/>
      <c r="C129" s="206"/>
      <c r="D129" s="207" t="s">
        <v>74</v>
      </c>
      <c r="E129" s="219" t="s">
        <v>508</v>
      </c>
      <c r="F129" s="219" t="s">
        <v>509</v>
      </c>
      <c r="G129" s="206"/>
      <c r="H129" s="206"/>
      <c r="I129" s="209"/>
      <c r="J129" s="220">
        <f>BK129</f>
        <v>0</v>
      </c>
      <c r="K129" s="206"/>
      <c r="L129" s="211"/>
      <c r="M129" s="212"/>
      <c r="N129" s="213"/>
      <c r="O129" s="213"/>
      <c r="P129" s="214">
        <f>SUM(P130:P137)</f>
        <v>0</v>
      </c>
      <c r="Q129" s="213"/>
      <c r="R129" s="214">
        <f>SUM(R130:R137)</f>
        <v>0</v>
      </c>
      <c r="S129" s="213"/>
      <c r="T129" s="215">
        <f>SUM(T130:T137)</f>
        <v>0</v>
      </c>
      <c r="AR129" s="216" t="s">
        <v>16</v>
      </c>
      <c r="AT129" s="217" t="s">
        <v>74</v>
      </c>
      <c r="AU129" s="217" t="s">
        <v>16</v>
      </c>
      <c r="AY129" s="216" t="s">
        <v>183</v>
      </c>
      <c r="BK129" s="218">
        <f>SUM(BK130:BK137)</f>
        <v>0</v>
      </c>
    </row>
    <row r="130" s="1" customFormat="1" ht="25.5" customHeight="1">
      <c r="B130" s="45"/>
      <c r="C130" s="221" t="s">
        <v>271</v>
      </c>
      <c r="D130" s="221" t="s">
        <v>185</v>
      </c>
      <c r="E130" s="222" t="s">
        <v>526</v>
      </c>
      <c r="F130" s="223" t="s">
        <v>527</v>
      </c>
      <c r="G130" s="224" t="s">
        <v>116</v>
      </c>
      <c r="H130" s="225">
        <v>238.25700000000001</v>
      </c>
      <c r="I130" s="226"/>
      <c r="J130" s="227">
        <f>ROUND(I130*H130,2)</f>
        <v>0</v>
      </c>
      <c r="K130" s="223" t="s">
        <v>188</v>
      </c>
      <c r="L130" s="71"/>
      <c r="M130" s="228" t="s">
        <v>21</v>
      </c>
      <c r="N130" s="229" t="s">
        <v>46</v>
      </c>
      <c r="O130" s="46"/>
      <c r="P130" s="230">
        <f>O130*H130</f>
        <v>0</v>
      </c>
      <c r="Q130" s="230">
        <v>0</v>
      </c>
      <c r="R130" s="230">
        <f>Q130*H130</f>
        <v>0</v>
      </c>
      <c r="S130" s="230">
        <v>0</v>
      </c>
      <c r="T130" s="231">
        <f>S130*H130</f>
        <v>0</v>
      </c>
      <c r="AR130" s="23" t="s">
        <v>189</v>
      </c>
      <c r="AT130" s="23" t="s">
        <v>185</v>
      </c>
      <c r="AU130" s="23" t="s">
        <v>84</v>
      </c>
      <c r="AY130" s="23" t="s">
        <v>183</v>
      </c>
      <c r="BE130" s="232">
        <f>IF(N130="základní",J130,0)</f>
        <v>0</v>
      </c>
      <c r="BF130" s="232">
        <f>IF(N130="snížená",J130,0)</f>
        <v>0</v>
      </c>
      <c r="BG130" s="232">
        <f>IF(N130="zákl. přenesená",J130,0)</f>
        <v>0</v>
      </c>
      <c r="BH130" s="232">
        <f>IF(N130="sníž. přenesená",J130,0)</f>
        <v>0</v>
      </c>
      <c r="BI130" s="232">
        <f>IF(N130="nulová",J130,0)</f>
        <v>0</v>
      </c>
      <c r="BJ130" s="23" t="s">
        <v>16</v>
      </c>
      <c r="BK130" s="232">
        <f>ROUND(I130*H130,2)</f>
        <v>0</v>
      </c>
      <c r="BL130" s="23" t="s">
        <v>189</v>
      </c>
      <c r="BM130" s="23" t="s">
        <v>575</v>
      </c>
    </row>
    <row r="131" s="1" customFormat="1">
      <c r="B131" s="45"/>
      <c r="C131" s="73"/>
      <c r="D131" s="233" t="s">
        <v>191</v>
      </c>
      <c r="E131" s="73"/>
      <c r="F131" s="234" t="s">
        <v>529</v>
      </c>
      <c r="G131" s="73"/>
      <c r="H131" s="73"/>
      <c r="I131" s="191"/>
      <c r="J131" s="73"/>
      <c r="K131" s="73"/>
      <c r="L131" s="71"/>
      <c r="M131" s="235"/>
      <c r="N131" s="46"/>
      <c r="O131" s="46"/>
      <c r="P131" s="46"/>
      <c r="Q131" s="46"/>
      <c r="R131" s="46"/>
      <c r="S131" s="46"/>
      <c r="T131" s="94"/>
      <c r="AT131" s="23" t="s">
        <v>191</v>
      </c>
      <c r="AU131" s="23" t="s">
        <v>84</v>
      </c>
    </row>
    <row r="132" s="11" customFormat="1">
      <c r="B132" s="236"/>
      <c r="C132" s="237"/>
      <c r="D132" s="233" t="s">
        <v>195</v>
      </c>
      <c r="E132" s="238" t="s">
        <v>21</v>
      </c>
      <c r="F132" s="239" t="s">
        <v>576</v>
      </c>
      <c r="G132" s="237"/>
      <c r="H132" s="240">
        <v>238.25700000000001</v>
      </c>
      <c r="I132" s="241"/>
      <c r="J132" s="237"/>
      <c r="K132" s="237"/>
      <c r="L132" s="242"/>
      <c r="M132" s="243"/>
      <c r="N132" s="244"/>
      <c r="O132" s="244"/>
      <c r="P132" s="244"/>
      <c r="Q132" s="244"/>
      <c r="R132" s="244"/>
      <c r="S132" s="244"/>
      <c r="T132" s="245"/>
      <c r="AT132" s="246" t="s">
        <v>195</v>
      </c>
      <c r="AU132" s="246" t="s">
        <v>84</v>
      </c>
      <c r="AV132" s="11" t="s">
        <v>84</v>
      </c>
      <c r="AW132" s="11" t="s">
        <v>39</v>
      </c>
      <c r="AX132" s="11" t="s">
        <v>75</v>
      </c>
      <c r="AY132" s="246" t="s">
        <v>183</v>
      </c>
    </row>
    <row r="133" s="12" customFormat="1">
      <c r="B133" s="247"/>
      <c r="C133" s="248"/>
      <c r="D133" s="233" t="s">
        <v>195</v>
      </c>
      <c r="E133" s="249" t="s">
        <v>137</v>
      </c>
      <c r="F133" s="250" t="s">
        <v>199</v>
      </c>
      <c r="G133" s="248"/>
      <c r="H133" s="251">
        <v>238.25700000000001</v>
      </c>
      <c r="I133" s="252"/>
      <c r="J133" s="248"/>
      <c r="K133" s="248"/>
      <c r="L133" s="253"/>
      <c r="M133" s="254"/>
      <c r="N133" s="255"/>
      <c r="O133" s="255"/>
      <c r="P133" s="255"/>
      <c r="Q133" s="255"/>
      <c r="R133" s="255"/>
      <c r="S133" s="255"/>
      <c r="T133" s="256"/>
      <c r="AT133" s="257" t="s">
        <v>195</v>
      </c>
      <c r="AU133" s="257" t="s">
        <v>84</v>
      </c>
      <c r="AV133" s="12" t="s">
        <v>189</v>
      </c>
      <c r="AW133" s="12" t="s">
        <v>39</v>
      </c>
      <c r="AX133" s="12" t="s">
        <v>16</v>
      </c>
      <c r="AY133" s="257" t="s">
        <v>183</v>
      </c>
    </row>
    <row r="134" s="1" customFormat="1" ht="38.25" customHeight="1">
      <c r="B134" s="45"/>
      <c r="C134" s="221" t="s">
        <v>10</v>
      </c>
      <c r="D134" s="221" t="s">
        <v>185</v>
      </c>
      <c r="E134" s="222" t="s">
        <v>532</v>
      </c>
      <c r="F134" s="223" t="s">
        <v>533</v>
      </c>
      <c r="G134" s="224" t="s">
        <v>116</v>
      </c>
      <c r="H134" s="225">
        <v>3335.598</v>
      </c>
      <c r="I134" s="226"/>
      <c r="J134" s="227">
        <f>ROUND(I134*H134,2)</f>
        <v>0</v>
      </c>
      <c r="K134" s="223" t="s">
        <v>188</v>
      </c>
      <c r="L134" s="71"/>
      <c r="M134" s="228" t="s">
        <v>21</v>
      </c>
      <c r="N134" s="229" t="s">
        <v>46</v>
      </c>
      <c r="O134" s="46"/>
      <c r="P134" s="230">
        <f>O134*H134</f>
        <v>0</v>
      </c>
      <c r="Q134" s="230">
        <v>0</v>
      </c>
      <c r="R134" s="230">
        <f>Q134*H134</f>
        <v>0</v>
      </c>
      <c r="S134" s="230">
        <v>0</v>
      </c>
      <c r="T134" s="231">
        <f>S134*H134</f>
        <v>0</v>
      </c>
      <c r="AR134" s="23" t="s">
        <v>189</v>
      </c>
      <c r="AT134" s="23" t="s">
        <v>185</v>
      </c>
      <c r="AU134" s="23" t="s">
        <v>84</v>
      </c>
      <c r="AY134" s="23" t="s">
        <v>183</v>
      </c>
      <c r="BE134" s="232">
        <f>IF(N134="základní",J134,0)</f>
        <v>0</v>
      </c>
      <c r="BF134" s="232">
        <f>IF(N134="snížená",J134,0)</f>
        <v>0</v>
      </c>
      <c r="BG134" s="232">
        <f>IF(N134="zákl. přenesená",J134,0)</f>
        <v>0</v>
      </c>
      <c r="BH134" s="232">
        <f>IF(N134="sníž. přenesená",J134,0)</f>
        <v>0</v>
      </c>
      <c r="BI134" s="232">
        <f>IF(N134="nulová",J134,0)</f>
        <v>0</v>
      </c>
      <c r="BJ134" s="23" t="s">
        <v>16</v>
      </c>
      <c r="BK134" s="232">
        <f>ROUND(I134*H134,2)</f>
        <v>0</v>
      </c>
      <c r="BL134" s="23" t="s">
        <v>189</v>
      </c>
      <c r="BM134" s="23" t="s">
        <v>577</v>
      </c>
    </row>
    <row r="135" s="1" customFormat="1">
      <c r="B135" s="45"/>
      <c r="C135" s="73"/>
      <c r="D135" s="233" t="s">
        <v>191</v>
      </c>
      <c r="E135" s="73"/>
      <c r="F135" s="234" t="s">
        <v>529</v>
      </c>
      <c r="G135" s="73"/>
      <c r="H135" s="73"/>
      <c r="I135" s="191"/>
      <c r="J135" s="73"/>
      <c r="K135" s="73"/>
      <c r="L135" s="71"/>
      <c r="M135" s="235"/>
      <c r="N135" s="46"/>
      <c r="O135" s="46"/>
      <c r="P135" s="46"/>
      <c r="Q135" s="46"/>
      <c r="R135" s="46"/>
      <c r="S135" s="46"/>
      <c r="T135" s="94"/>
      <c r="AT135" s="23" t="s">
        <v>191</v>
      </c>
      <c r="AU135" s="23" t="s">
        <v>84</v>
      </c>
    </row>
    <row r="136" s="11" customFormat="1">
      <c r="B136" s="236"/>
      <c r="C136" s="237"/>
      <c r="D136" s="233" t="s">
        <v>195</v>
      </c>
      <c r="E136" s="238" t="s">
        <v>21</v>
      </c>
      <c r="F136" s="239" t="s">
        <v>535</v>
      </c>
      <c r="G136" s="237"/>
      <c r="H136" s="240">
        <v>3335.598</v>
      </c>
      <c r="I136" s="241"/>
      <c r="J136" s="237"/>
      <c r="K136" s="237"/>
      <c r="L136" s="242"/>
      <c r="M136" s="243"/>
      <c r="N136" s="244"/>
      <c r="O136" s="244"/>
      <c r="P136" s="244"/>
      <c r="Q136" s="244"/>
      <c r="R136" s="244"/>
      <c r="S136" s="244"/>
      <c r="T136" s="245"/>
      <c r="AT136" s="246" t="s">
        <v>195</v>
      </c>
      <c r="AU136" s="246" t="s">
        <v>84</v>
      </c>
      <c r="AV136" s="11" t="s">
        <v>84</v>
      </c>
      <c r="AW136" s="11" t="s">
        <v>39</v>
      </c>
      <c r="AX136" s="11" t="s">
        <v>75</v>
      </c>
      <c r="AY136" s="246" t="s">
        <v>183</v>
      </c>
    </row>
    <row r="137" s="12" customFormat="1">
      <c r="B137" s="247"/>
      <c r="C137" s="248"/>
      <c r="D137" s="233" t="s">
        <v>195</v>
      </c>
      <c r="E137" s="249" t="s">
        <v>21</v>
      </c>
      <c r="F137" s="250" t="s">
        <v>199</v>
      </c>
      <c r="G137" s="248"/>
      <c r="H137" s="251">
        <v>3335.598</v>
      </c>
      <c r="I137" s="252"/>
      <c r="J137" s="248"/>
      <c r="K137" s="248"/>
      <c r="L137" s="253"/>
      <c r="M137" s="281"/>
      <c r="N137" s="282"/>
      <c r="O137" s="282"/>
      <c r="P137" s="282"/>
      <c r="Q137" s="282"/>
      <c r="R137" s="282"/>
      <c r="S137" s="282"/>
      <c r="T137" s="283"/>
      <c r="AT137" s="257" t="s">
        <v>195</v>
      </c>
      <c r="AU137" s="257" t="s">
        <v>84</v>
      </c>
      <c r="AV137" s="12" t="s">
        <v>189</v>
      </c>
      <c r="AW137" s="12" t="s">
        <v>39</v>
      </c>
      <c r="AX137" s="12" t="s">
        <v>16</v>
      </c>
      <c r="AY137" s="257" t="s">
        <v>183</v>
      </c>
    </row>
    <row r="138" s="1" customFormat="1" ht="6.96" customHeight="1">
      <c r="B138" s="66"/>
      <c r="C138" s="67"/>
      <c r="D138" s="67"/>
      <c r="E138" s="67"/>
      <c r="F138" s="67"/>
      <c r="G138" s="67"/>
      <c r="H138" s="67"/>
      <c r="I138" s="166"/>
      <c r="J138" s="67"/>
      <c r="K138" s="67"/>
      <c r="L138" s="71"/>
    </row>
  </sheetData>
  <sheetProtection sheet="1" autoFilter="0" formatColumns="0" formatRows="0" objects="1" scenarios="1" spinCount="100000" saltValue="3XnMGxRQ3Wt3Px9pt0ruAmhyYRqMWV8FmMbcXv7OoVVbDvJUPBtzJoDURAr7/wuFh3HORBETnr+ObQNEobNi6A==" hashValue="+Ao19sDUPhuKnRX+A1nE1VepcEmAxYvF3adWxqpBmj/EWzW7wGGZ3bvBc/xJuMCZ0tTpw4eimaCU1P7DPyfwCw==" algorithmName="SHA-512" password="CC35"/>
  <autoFilter ref="C80:K137"/>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91</v>
      </c>
      <c r="G1" s="138" t="s">
        <v>92</v>
      </c>
      <c r="H1" s="138"/>
      <c r="I1" s="139"/>
      <c r="J1" s="138" t="s">
        <v>93</v>
      </c>
      <c r="K1" s="137" t="s">
        <v>94</v>
      </c>
      <c r="L1" s="138" t="s">
        <v>95</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90</v>
      </c>
    </row>
    <row r="3" ht="6.96" customHeight="1">
      <c r="B3" s="24"/>
      <c r="C3" s="25"/>
      <c r="D3" s="25"/>
      <c r="E3" s="25"/>
      <c r="F3" s="25"/>
      <c r="G3" s="25"/>
      <c r="H3" s="25"/>
      <c r="I3" s="141"/>
      <c r="J3" s="25"/>
      <c r="K3" s="26"/>
      <c r="AT3" s="23" t="s">
        <v>84</v>
      </c>
    </row>
    <row r="4" ht="36.96" customHeight="1">
      <c r="B4" s="27"/>
      <c r="C4" s="28"/>
      <c r="D4" s="29" t="s">
        <v>103</v>
      </c>
      <c r="E4" s="28"/>
      <c r="F4" s="28"/>
      <c r="G4" s="28"/>
      <c r="H4" s="28"/>
      <c r="I4" s="142"/>
      <c r="J4" s="28"/>
      <c r="K4" s="30"/>
      <c r="M4" s="31" t="s">
        <v>12</v>
      </c>
      <c r="AT4" s="23" t="s">
        <v>6</v>
      </c>
    </row>
    <row r="5" ht="6.96" customHeight="1">
      <c r="B5" s="27"/>
      <c r="C5" s="28"/>
      <c r="D5" s="28"/>
      <c r="E5" s="28"/>
      <c r="F5" s="28"/>
      <c r="G5" s="28"/>
      <c r="H5" s="28"/>
      <c r="I5" s="142"/>
      <c r="J5" s="28"/>
      <c r="K5" s="30"/>
    </row>
    <row r="6">
      <c r="B6" s="27"/>
      <c r="C6" s="28"/>
      <c r="D6" s="39" t="s">
        <v>18</v>
      </c>
      <c r="E6" s="28"/>
      <c r="F6" s="28"/>
      <c r="G6" s="28"/>
      <c r="H6" s="28"/>
      <c r="I6" s="142"/>
      <c r="J6" s="28"/>
      <c r="K6" s="30"/>
    </row>
    <row r="7" ht="16.5" customHeight="1">
      <c r="B7" s="27"/>
      <c r="C7" s="28"/>
      <c r="D7" s="28"/>
      <c r="E7" s="143" t="str">
        <f>'Rekapitulace stavby'!K6</f>
        <v>Jižní spojka - svodidla, č. akce 1031, Praha 4</v>
      </c>
      <c r="F7" s="39"/>
      <c r="G7" s="39"/>
      <c r="H7" s="39"/>
      <c r="I7" s="142"/>
      <c r="J7" s="28"/>
      <c r="K7" s="30"/>
    </row>
    <row r="8" s="1" customFormat="1">
      <c r="B8" s="45"/>
      <c r="C8" s="46"/>
      <c r="D8" s="39" t="s">
        <v>118</v>
      </c>
      <c r="E8" s="46"/>
      <c r="F8" s="46"/>
      <c r="G8" s="46"/>
      <c r="H8" s="46"/>
      <c r="I8" s="144"/>
      <c r="J8" s="46"/>
      <c r="K8" s="50"/>
    </row>
    <row r="9" s="1" customFormat="1" ht="36.96" customHeight="1">
      <c r="B9" s="45"/>
      <c r="C9" s="46"/>
      <c r="D9" s="46"/>
      <c r="E9" s="145" t="s">
        <v>578</v>
      </c>
      <c r="F9" s="46"/>
      <c r="G9" s="46"/>
      <c r="H9" s="46"/>
      <c r="I9" s="144"/>
      <c r="J9" s="46"/>
      <c r="K9" s="50"/>
    </row>
    <row r="10" s="1" customFormat="1">
      <c r="B10" s="45"/>
      <c r="C10" s="46"/>
      <c r="D10" s="46"/>
      <c r="E10" s="46"/>
      <c r="F10" s="46"/>
      <c r="G10" s="46"/>
      <c r="H10" s="46"/>
      <c r="I10" s="144"/>
      <c r="J10" s="46"/>
      <c r="K10" s="50"/>
    </row>
    <row r="11" s="1" customFormat="1" ht="14.4" customHeight="1">
      <c r="B11" s="45"/>
      <c r="C11" s="46"/>
      <c r="D11" s="39" t="s">
        <v>20</v>
      </c>
      <c r="E11" s="46"/>
      <c r="F11" s="34" t="s">
        <v>21</v>
      </c>
      <c r="G11" s="46"/>
      <c r="H11" s="46"/>
      <c r="I11" s="146" t="s">
        <v>22</v>
      </c>
      <c r="J11" s="34" t="s">
        <v>21</v>
      </c>
      <c r="K11" s="50"/>
    </row>
    <row r="12" s="1" customFormat="1" ht="14.4" customHeight="1">
      <c r="B12" s="45"/>
      <c r="C12" s="46"/>
      <c r="D12" s="39" t="s">
        <v>23</v>
      </c>
      <c r="E12" s="46"/>
      <c r="F12" s="34" t="s">
        <v>24</v>
      </c>
      <c r="G12" s="46"/>
      <c r="H12" s="46"/>
      <c r="I12" s="146" t="s">
        <v>25</v>
      </c>
      <c r="J12" s="147" t="str">
        <f>'Rekapitulace stavby'!AN8</f>
        <v>15. 10. 2018</v>
      </c>
      <c r="K12" s="50"/>
    </row>
    <row r="13" s="1" customFormat="1" ht="10.8" customHeight="1">
      <c r="B13" s="45"/>
      <c r="C13" s="46"/>
      <c r="D13" s="46"/>
      <c r="E13" s="46"/>
      <c r="F13" s="46"/>
      <c r="G13" s="46"/>
      <c r="H13" s="46"/>
      <c r="I13" s="144"/>
      <c r="J13" s="46"/>
      <c r="K13" s="50"/>
    </row>
    <row r="14" s="1" customFormat="1" ht="14.4" customHeight="1">
      <c r="B14" s="45"/>
      <c r="C14" s="46"/>
      <c r="D14" s="39" t="s">
        <v>27</v>
      </c>
      <c r="E14" s="46"/>
      <c r="F14" s="46"/>
      <c r="G14" s="46"/>
      <c r="H14" s="46"/>
      <c r="I14" s="146" t="s">
        <v>28</v>
      </c>
      <c r="J14" s="34" t="s">
        <v>29</v>
      </c>
      <c r="K14" s="50"/>
    </row>
    <row r="15" s="1" customFormat="1" ht="18" customHeight="1">
      <c r="B15" s="45"/>
      <c r="C15" s="46"/>
      <c r="D15" s="46"/>
      <c r="E15" s="34" t="s">
        <v>30</v>
      </c>
      <c r="F15" s="46"/>
      <c r="G15" s="46"/>
      <c r="H15" s="46"/>
      <c r="I15" s="146" t="s">
        <v>31</v>
      </c>
      <c r="J15" s="34" t="s">
        <v>32</v>
      </c>
      <c r="K15" s="50"/>
    </row>
    <row r="16" s="1" customFormat="1" ht="6.96" customHeight="1">
      <c r="B16" s="45"/>
      <c r="C16" s="46"/>
      <c r="D16" s="46"/>
      <c r="E16" s="46"/>
      <c r="F16" s="46"/>
      <c r="G16" s="46"/>
      <c r="H16" s="46"/>
      <c r="I16" s="144"/>
      <c r="J16" s="46"/>
      <c r="K16" s="50"/>
    </row>
    <row r="17" s="1" customFormat="1" ht="14.4" customHeight="1">
      <c r="B17" s="45"/>
      <c r="C17" s="46"/>
      <c r="D17" s="39" t="s">
        <v>33</v>
      </c>
      <c r="E17" s="46"/>
      <c r="F17" s="46"/>
      <c r="G17" s="46"/>
      <c r="H17" s="46"/>
      <c r="I17" s="146"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6" t="s">
        <v>31</v>
      </c>
      <c r="J18" s="34" t="str">
        <f>IF('Rekapitulace stavby'!AN14="Vyplň údaj","",IF('Rekapitulace stavby'!AN14="","",'Rekapitulace stavby'!AN14))</f>
        <v/>
      </c>
      <c r="K18" s="50"/>
    </row>
    <row r="19" s="1" customFormat="1" ht="6.96" customHeight="1">
      <c r="B19" s="45"/>
      <c r="C19" s="46"/>
      <c r="D19" s="46"/>
      <c r="E19" s="46"/>
      <c r="F19" s="46"/>
      <c r="G19" s="46"/>
      <c r="H19" s="46"/>
      <c r="I19" s="144"/>
      <c r="J19" s="46"/>
      <c r="K19" s="50"/>
    </row>
    <row r="20" s="1" customFormat="1" ht="14.4" customHeight="1">
      <c r="B20" s="45"/>
      <c r="C20" s="46"/>
      <c r="D20" s="39" t="s">
        <v>35</v>
      </c>
      <c r="E20" s="46"/>
      <c r="F20" s="46"/>
      <c r="G20" s="46"/>
      <c r="H20" s="46"/>
      <c r="I20" s="146" t="s">
        <v>28</v>
      </c>
      <c r="J20" s="34" t="s">
        <v>36</v>
      </c>
      <c r="K20" s="50"/>
    </row>
    <row r="21" s="1" customFormat="1" ht="18" customHeight="1">
      <c r="B21" s="45"/>
      <c r="C21" s="46"/>
      <c r="D21" s="46"/>
      <c r="E21" s="34" t="s">
        <v>37</v>
      </c>
      <c r="F21" s="46"/>
      <c r="G21" s="46"/>
      <c r="H21" s="46"/>
      <c r="I21" s="146" t="s">
        <v>31</v>
      </c>
      <c r="J21" s="34" t="s">
        <v>38</v>
      </c>
      <c r="K21" s="50"/>
    </row>
    <row r="22" s="1" customFormat="1" ht="6.96" customHeight="1">
      <c r="B22" s="45"/>
      <c r="C22" s="46"/>
      <c r="D22" s="46"/>
      <c r="E22" s="46"/>
      <c r="F22" s="46"/>
      <c r="G22" s="46"/>
      <c r="H22" s="46"/>
      <c r="I22" s="144"/>
      <c r="J22" s="46"/>
      <c r="K22" s="50"/>
    </row>
    <row r="23" s="1" customFormat="1" ht="14.4" customHeight="1">
      <c r="B23" s="45"/>
      <c r="C23" s="46"/>
      <c r="D23" s="39" t="s">
        <v>40</v>
      </c>
      <c r="E23" s="46"/>
      <c r="F23" s="46"/>
      <c r="G23" s="46"/>
      <c r="H23" s="46"/>
      <c r="I23" s="144"/>
      <c r="J23" s="46"/>
      <c r="K23" s="50"/>
    </row>
    <row r="24" s="6" customFormat="1" ht="16.5" customHeight="1">
      <c r="B24" s="148"/>
      <c r="C24" s="149"/>
      <c r="D24" s="149"/>
      <c r="E24" s="43" t="s">
        <v>21</v>
      </c>
      <c r="F24" s="43"/>
      <c r="G24" s="43"/>
      <c r="H24" s="43"/>
      <c r="I24" s="150"/>
      <c r="J24" s="149"/>
      <c r="K24" s="151"/>
    </row>
    <row r="25" s="1" customFormat="1" ht="6.96" customHeight="1">
      <c r="B25" s="45"/>
      <c r="C25" s="46"/>
      <c r="D25" s="46"/>
      <c r="E25" s="46"/>
      <c r="F25" s="46"/>
      <c r="G25" s="46"/>
      <c r="H25" s="46"/>
      <c r="I25" s="144"/>
      <c r="J25" s="46"/>
      <c r="K25" s="50"/>
    </row>
    <row r="26" s="1" customFormat="1" ht="6.96" customHeight="1">
      <c r="B26" s="45"/>
      <c r="C26" s="46"/>
      <c r="D26" s="105"/>
      <c r="E26" s="105"/>
      <c r="F26" s="105"/>
      <c r="G26" s="105"/>
      <c r="H26" s="105"/>
      <c r="I26" s="152"/>
      <c r="J26" s="105"/>
      <c r="K26" s="153"/>
    </row>
    <row r="27" s="1" customFormat="1" ht="25.44" customHeight="1">
      <c r="B27" s="45"/>
      <c r="C27" s="46"/>
      <c r="D27" s="154" t="s">
        <v>41</v>
      </c>
      <c r="E27" s="46"/>
      <c r="F27" s="46"/>
      <c r="G27" s="46"/>
      <c r="H27" s="46"/>
      <c r="I27" s="144"/>
      <c r="J27" s="155">
        <f>ROUND(J82,2)</f>
        <v>0</v>
      </c>
      <c r="K27" s="50"/>
    </row>
    <row r="28" s="1" customFormat="1" ht="6.96" customHeight="1">
      <c r="B28" s="45"/>
      <c r="C28" s="46"/>
      <c r="D28" s="105"/>
      <c r="E28" s="105"/>
      <c r="F28" s="105"/>
      <c r="G28" s="105"/>
      <c r="H28" s="105"/>
      <c r="I28" s="152"/>
      <c r="J28" s="105"/>
      <c r="K28" s="153"/>
    </row>
    <row r="29" s="1" customFormat="1" ht="14.4" customHeight="1">
      <c r="B29" s="45"/>
      <c r="C29" s="46"/>
      <c r="D29" s="46"/>
      <c r="E29" s="46"/>
      <c r="F29" s="51" t="s">
        <v>43</v>
      </c>
      <c r="G29" s="46"/>
      <c r="H29" s="46"/>
      <c r="I29" s="156" t="s">
        <v>42</v>
      </c>
      <c r="J29" s="51" t="s">
        <v>44</v>
      </c>
      <c r="K29" s="50"/>
    </row>
    <row r="30" s="1" customFormat="1" ht="14.4" customHeight="1">
      <c r="B30" s="45"/>
      <c r="C30" s="46"/>
      <c r="D30" s="54" t="s">
        <v>45</v>
      </c>
      <c r="E30" s="54" t="s">
        <v>46</v>
      </c>
      <c r="F30" s="157">
        <f>ROUND(SUM(BE82:BE99), 2)</f>
        <v>0</v>
      </c>
      <c r="G30" s="46"/>
      <c r="H30" s="46"/>
      <c r="I30" s="158">
        <v>0.20999999999999999</v>
      </c>
      <c r="J30" s="157">
        <f>ROUND(ROUND((SUM(BE82:BE99)), 2)*I30, 2)</f>
        <v>0</v>
      </c>
      <c r="K30" s="50"/>
    </row>
    <row r="31" s="1" customFormat="1" ht="14.4" customHeight="1">
      <c r="B31" s="45"/>
      <c r="C31" s="46"/>
      <c r="D31" s="46"/>
      <c r="E31" s="54" t="s">
        <v>47</v>
      </c>
      <c r="F31" s="157">
        <f>ROUND(SUM(BF82:BF99), 2)</f>
        <v>0</v>
      </c>
      <c r="G31" s="46"/>
      <c r="H31" s="46"/>
      <c r="I31" s="158">
        <v>0.14999999999999999</v>
      </c>
      <c r="J31" s="157">
        <f>ROUND(ROUND((SUM(BF82:BF99)), 2)*I31, 2)</f>
        <v>0</v>
      </c>
      <c r="K31" s="50"/>
    </row>
    <row r="32" hidden="1" s="1" customFormat="1" ht="14.4" customHeight="1">
      <c r="B32" s="45"/>
      <c r="C32" s="46"/>
      <c r="D32" s="46"/>
      <c r="E32" s="54" t="s">
        <v>48</v>
      </c>
      <c r="F32" s="157">
        <f>ROUND(SUM(BG82:BG99), 2)</f>
        <v>0</v>
      </c>
      <c r="G32" s="46"/>
      <c r="H32" s="46"/>
      <c r="I32" s="158">
        <v>0.20999999999999999</v>
      </c>
      <c r="J32" s="157">
        <v>0</v>
      </c>
      <c r="K32" s="50"/>
    </row>
    <row r="33" hidden="1" s="1" customFormat="1" ht="14.4" customHeight="1">
      <c r="B33" s="45"/>
      <c r="C33" s="46"/>
      <c r="D33" s="46"/>
      <c r="E33" s="54" t="s">
        <v>49</v>
      </c>
      <c r="F33" s="157">
        <f>ROUND(SUM(BH82:BH99), 2)</f>
        <v>0</v>
      </c>
      <c r="G33" s="46"/>
      <c r="H33" s="46"/>
      <c r="I33" s="158">
        <v>0.14999999999999999</v>
      </c>
      <c r="J33" s="157">
        <v>0</v>
      </c>
      <c r="K33" s="50"/>
    </row>
    <row r="34" hidden="1" s="1" customFormat="1" ht="14.4" customHeight="1">
      <c r="B34" s="45"/>
      <c r="C34" s="46"/>
      <c r="D34" s="46"/>
      <c r="E34" s="54" t="s">
        <v>50</v>
      </c>
      <c r="F34" s="157">
        <f>ROUND(SUM(BI82:BI99), 2)</f>
        <v>0</v>
      </c>
      <c r="G34" s="46"/>
      <c r="H34" s="46"/>
      <c r="I34" s="158">
        <v>0</v>
      </c>
      <c r="J34" s="157">
        <v>0</v>
      </c>
      <c r="K34" s="50"/>
    </row>
    <row r="35" s="1" customFormat="1" ht="6.96" customHeight="1">
      <c r="B35" s="45"/>
      <c r="C35" s="46"/>
      <c r="D35" s="46"/>
      <c r="E35" s="46"/>
      <c r="F35" s="46"/>
      <c r="G35" s="46"/>
      <c r="H35" s="46"/>
      <c r="I35" s="144"/>
      <c r="J35" s="46"/>
      <c r="K35" s="50"/>
    </row>
    <row r="36" s="1" customFormat="1" ht="25.44" customHeight="1">
      <c r="B36" s="45"/>
      <c r="C36" s="159"/>
      <c r="D36" s="160" t="s">
        <v>51</v>
      </c>
      <c r="E36" s="97"/>
      <c r="F36" s="97"/>
      <c r="G36" s="161" t="s">
        <v>52</v>
      </c>
      <c r="H36" s="162" t="s">
        <v>53</v>
      </c>
      <c r="I36" s="163"/>
      <c r="J36" s="164">
        <f>SUM(J27:J34)</f>
        <v>0</v>
      </c>
      <c r="K36" s="165"/>
    </row>
    <row r="37" s="1" customFormat="1" ht="14.4" customHeight="1">
      <c r="B37" s="66"/>
      <c r="C37" s="67"/>
      <c r="D37" s="67"/>
      <c r="E37" s="67"/>
      <c r="F37" s="67"/>
      <c r="G37" s="67"/>
      <c r="H37" s="67"/>
      <c r="I37" s="166"/>
      <c r="J37" s="67"/>
      <c r="K37" s="68"/>
    </row>
    <row r="41" s="1" customFormat="1" ht="6.96" customHeight="1">
      <c r="B41" s="167"/>
      <c r="C41" s="168"/>
      <c r="D41" s="168"/>
      <c r="E41" s="168"/>
      <c r="F41" s="168"/>
      <c r="G41" s="168"/>
      <c r="H41" s="168"/>
      <c r="I41" s="169"/>
      <c r="J41" s="168"/>
      <c r="K41" s="170"/>
    </row>
    <row r="42" s="1" customFormat="1" ht="36.96" customHeight="1">
      <c r="B42" s="45"/>
      <c r="C42" s="29" t="s">
        <v>155</v>
      </c>
      <c r="D42" s="46"/>
      <c r="E42" s="46"/>
      <c r="F42" s="46"/>
      <c r="G42" s="46"/>
      <c r="H42" s="46"/>
      <c r="I42" s="144"/>
      <c r="J42" s="46"/>
      <c r="K42" s="50"/>
    </row>
    <row r="43" s="1" customFormat="1" ht="6.96" customHeight="1">
      <c r="B43" s="45"/>
      <c r="C43" s="46"/>
      <c r="D43" s="46"/>
      <c r="E43" s="46"/>
      <c r="F43" s="46"/>
      <c r="G43" s="46"/>
      <c r="H43" s="46"/>
      <c r="I43" s="144"/>
      <c r="J43" s="46"/>
      <c r="K43" s="50"/>
    </row>
    <row r="44" s="1" customFormat="1" ht="14.4" customHeight="1">
      <c r="B44" s="45"/>
      <c r="C44" s="39" t="s">
        <v>18</v>
      </c>
      <c r="D44" s="46"/>
      <c r="E44" s="46"/>
      <c r="F44" s="46"/>
      <c r="G44" s="46"/>
      <c r="H44" s="46"/>
      <c r="I44" s="144"/>
      <c r="J44" s="46"/>
      <c r="K44" s="50"/>
    </row>
    <row r="45" s="1" customFormat="1" ht="16.5" customHeight="1">
      <c r="B45" s="45"/>
      <c r="C45" s="46"/>
      <c r="D45" s="46"/>
      <c r="E45" s="143" t="str">
        <f>E7</f>
        <v>Jižní spojka - svodidla, č. akce 1031, Praha 4</v>
      </c>
      <c r="F45" s="39"/>
      <c r="G45" s="39"/>
      <c r="H45" s="39"/>
      <c r="I45" s="144"/>
      <c r="J45" s="46"/>
      <c r="K45" s="50"/>
    </row>
    <row r="46" s="1" customFormat="1" ht="14.4" customHeight="1">
      <c r="B46" s="45"/>
      <c r="C46" s="39" t="s">
        <v>118</v>
      </c>
      <c r="D46" s="46"/>
      <c r="E46" s="46"/>
      <c r="F46" s="46"/>
      <c r="G46" s="46"/>
      <c r="H46" s="46"/>
      <c r="I46" s="144"/>
      <c r="J46" s="46"/>
      <c r="K46" s="50"/>
    </row>
    <row r="47" s="1" customFormat="1" ht="17.25" customHeight="1">
      <c r="B47" s="45"/>
      <c r="C47" s="46"/>
      <c r="D47" s="46"/>
      <c r="E47" s="145" t="str">
        <f>E9</f>
        <v>VRN - Vedlejší rozpočtové náklady</v>
      </c>
      <c r="F47" s="46"/>
      <c r="G47" s="46"/>
      <c r="H47" s="46"/>
      <c r="I47" s="144"/>
      <c r="J47" s="46"/>
      <c r="K47" s="50"/>
    </row>
    <row r="48" s="1" customFormat="1" ht="6.96" customHeight="1">
      <c r="B48" s="45"/>
      <c r="C48" s="46"/>
      <c r="D48" s="46"/>
      <c r="E48" s="46"/>
      <c r="F48" s="46"/>
      <c r="G48" s="46"/>
      <c r="H48" s="46"/>
      <c r="I48" s="144"/>
      <c r="J48" s="46"/>
      <c r="K48" s="50"/>
    </row>
    <row r="49" s="1" customFormat="1" ht="18" customHeight="1">
      <c r="B49" s="45"/>
      <c r="C49" s="39" t="s">
        <v>23</v>
      </c>
      <c r="D49" s="46"/>
      <c r="E49" s="46"/>
      <c r="F49" s="34" t="str">
        <f>F12</f>
        <v>Jižní spojka</v>
      </c>
      <c r="G49" s="46"/>
      <c r="H49" s="46"/>
      <c r="I49" s="146" t="s">
        <v>25</v>
      </c>
      <c r="J49" s="147" t="str">
        <f>IF(J12="","",J12)</f>
        <v>15. 10. 2018</v>
      </c>
      <c r="K49" s="50"/>
    </row>
    <row r="50" s="1" customFormat="1" ht="6.96" customHeight="1">
      <c r="B50" s="45"/>
      <c r="C50" s="46"/>
      <c r="D50" s="46"/>
      <c r="E50" s="46"/>
      <c r="F50" s="46"/>
      <c r="G50" s="46"/>
      <c r="H50" s="46"/>
      <c r="I50" s="144"/>
      <c r="J50" s="46"/>
      <c r="K50" s="50"/>
    </row>
    <row r="51" s="1" customFormat="1">
      <c r="B51" s="45"/>
      <c r="C51" s="39" t="s">
        <v>27</v>
      </c>
      <c r="D51" s="46"/>
      <c r="E51" s="46"/>
      <c r="F51" s="34" t="str">
        <f>E15</f>
        <v>Technická správa komunikací hl. m. Prahy a.s.</v>
      </c>
      <c r="G51" s="46"/>
      <c r="H51" s="46"/>
      <c r="I51" s="146" t="s">
        <v>35</v>
      </c>
      <c r="J51" s="43" t="str">
        <f>E21</f>
        <v>DIPRO, spol s r.o.</v>
      </c>
      <c r="K51" s="50"/>
    </row>
    <row r="52" s="1" customFormat="1" ht="14.4" customHeight="1">
      <c r="B52" s="45"/>
      <c r="C52" s="39" t="s">
        <v>33</v>
      </c>
      <c r="D52" s="46"/>
      <c r="E52" s="46"/>
      <c r="F52" s="34" t="str">
        <f>IF(E18="","",E18)</f>
        <v/>
      </c>
      <c r="G52" s="46"/>
      <c r="H52" s="46"/>
      <c r="I52" s="144"/>
      <c r="J52" s="171"/>
      <c r="K52" s="50"/>
    </row>
    <row r="53" s="1" customFormat="1" ht="10.32" customHeight="1">
      <c r="B53" s="45"/>
      <c r="C53" s="46"/>
      <c r="D53" s="46"/>
      <c r="E53" s="46"/>
      <c r="F53" s="46"/>
      <c r="G53" s="46"/>
      <c r="H53" s="46"/>
      <c r="I53" s="144"/>
      <c r="J53" s="46"/>
      <c r="K53" s="50"/>
    </row>
    <row r="54" s="1" customFormat="1" ht="29.28" customHeight="1">
      <c r="B54" s="45"/>
      <c r="C54" s="172" t="s">
        <v>156</v>
      </c>
      <c r="D54" s="159"/>
      <c r="E54" s="159"/>
      <c r="F54" s="159"/>
      <c r="G54" s="159"/>
      <c r="H54" s="159"/>
      <c r="I54" s="173"/>
      <c r="J54" s="174" t="s">
        <v>157</v>
      </c>
      <c r="K54" s="175"/>
    </row>
    <row r="55" s="1" customFormat="1" ht="10.32" customHeight="1">
      <c r="B55" s="45"/>
      <c r="C55" s="46"/>
      <c r="D55" s="46"/>
      <c r="E55" s="46"/>
      <c r="F55" s="46"/>
      <c r="G55" s="46"/>
      <c r="H55" s="46"/>
      <c r="I55" s="144"/>
      <c r="J55" s="46"/>
      <c r="K55" s="50"/>
    </row>
    <row r="56" s="1" customFormat="1" ht="29.28" customHeight="1">
      <c r="B56" s="45"/>
      <c r="C56" s="176" t="s">
        <v>158</v>
      </c>
      <c r="D56" s="46"/>
      <c r="E56" s="46"/>
      <c r="F56" s="46"/>
      <c r="G56" s="46"/>
      <c r="H56" s="46"/>
      <c r="I56" s="144"/>
      <c r="J56" s="155">
        <f>J82</f>
        <v>0</v>
      </c>
      <c r="K56" s="50"/>
      <c r="AU56" s="23" t="s">
        <v>159</v>
      </c>
    </row>
    <row r="57" s="7" customFormat="1" ht="24.96" customHeight="1">
      <c r="B57" s="177"/>
      <c r="C57" s="178"/>
      <c r="D57" s="179" t="s">
        <v>578</v>
      </c>
      <c r="E57" s="180"/>
      <c r="F57" s="180"/>
      <c r="G57" s="180"/>
      <c r="H57" s="180"/>
      <c r="I57" s="181"/>
      <c r="J57" s="182">
        <f>J83</f>
        <v>0</v>
      </c>
      <c r="K57" s="183"/>
    </row>
    <row r="58" s="8" customFormat="1" ht="19.92" customHeight="1">
      <c r="B58" s="184"/>
      <c r="C58" s="185"/>
      <c r="D58" s="186" t="s">
        <v>579</v>
      </c>
      <c r="E58" s="187"/>
      <c r="F58" s="187"/>
      <c r="G58" s="187"/>
      <c r="H58" s="187"/>
      <c r="I58" s="188"/>
      <c r="J58" s="189">
        <f>J84</f>
        <v>0</v>
      </c>
      <c r="K58" s="190"/>
    </row>
    <row r="59" s="8" customFormat="1" ht="19.92" customHeight="1">
      <c r="B59" s="184"/>
      <c r="C59" s="185"/>
      <c r="D59" s="186" t="s">
        <v>580</v>
      </c>
      <c r="E59" s="187"/>
      <c r="F59" s="187"/>
      <c r="G59" s="187"/>
      <c r="H59" s="187"/>
      <c r="I59" s="188"/>
      <c r="J59" s="189">
        <f>J88</f>
        <v>0</v>
      </c>
      <c r="K59" s="190"/>
    </row>
    <row r="60" s="8" customFormat="1" ht="19.92" customHeight="1">
      <c r="B60" s="184"/>
      <c r="C60" s="185"/>
      <c r="D60" s="186" t="s">
        <v>581</v>
      </c>
      <c r="E60" s="187"/>
      <c r="F60" s="187"/>
      <c r="G60" s="187"/>
      <c r="H60" s="187"/>
      <c r="I60" s="188"/>
      <c r="J60" s="189">
        <f>J92</f>
        <v>0</v>
      </c>
      <c r="K60" s="190"/>
    </row>
    <row r="61" s="8" customFormat="1" ht="19.92" customHeight="1">
      <c r="B61" s="184"/>
      <c r="C61" s="185"/>
      <c r="D61" s="186" t="s">
        <v>582</v>
      </c>
      <c r="E61" s="187"/>
      <c r="F61" s="187"/>
      <c r="G61" s="187"/>
      <c r="H61" s="187"/>
      <c r="I61" s="188"/>
      <c r="J61" s="189">
        <f>J96</f>
        <v>0</v>
      </c>
      <c r="K61" s="190"/>
    </row>
    <row r="62" s="8" customFormat="1" ht="19.92" customHeight="1">
      <c r="B62" s="184"/>
      <c r="C62" s="185"/>
      <c r="D62" s="186" t="s">
        <v>583</v>
      </c>
      <c r="E62" s="187"/>
      <c r="F62" s="187"/>
      <c r="G62" s="187"/>
      <c r="H62" s="187"/>
      <c r="I62" s="188"/>
      <c r="J62" s="189">
        <f>J98</f>
        <v>0</v>
      </c>
      <c r="K62" s="190"/>
    </row>
    <row r="63" s="1" customFormat="1" ht="21.84" customHeight="1">
      <c r="B63" s="45"/>
      <c r="C63" s="46"/>
      <c r="D63" s="46"/>
      <c r="E63" s="46"/>
      <c r="F63" s="46"/>
      <c r="G63" s="46"/>
      <c r="H63" s="46"/>
      <c r="I63" s="144"/>
      <c r="J63" s="46"/>
      <c r="K63" s="50"/>
    </row>
    <row r="64" s="1" customFormat="1" ht="6.96" customHeight="1">
      <c r="B64" s="66"/>
      <c r="C64" s="67"/>
      <c r="D64" s="67"/>
      <c r="E64" s="67"/>
      <c r="F64" s="67"/>
      <c r="G64" s="67"/>
      <c r="H64" s="67"/>
      <c r="I64" s="166"/>
      <c r="J64" s="67"/>
      <c r="K64" s="68"/>
    </row>
    <row r="68" s="1" customFormat="1" ht="6.96" customHeight="1">
      <c r="B68" s="69"/>
      <c r="C68" s="70"/>
      <c r="D68" s="70"/>
      <c r="E68" s="70"/>
      <c r="F68" s="70"/>
      <c r="G68" s="70"/>
      <c r="H68" s="70"/>
      <c r="I68" s="169"/>
      <c r="J68" s="70"/>
      <c r="K68" s="70"/>
      <c r="L68" s="71"/>
    </row>
    <row r="69" s="1" customFormat="1" ht="36.96" customHeight="1">
      <c r="B69" s="45"/>
      <c r="C69" s="72" t="s">
        <v>167</v>
      </c>
      <c r="D69" s="73"/>
      <c r="E69" s="73"/>
      <c r="F69" s="73"/>
      <c r="G69" s="73"/>
      <c r="H69" s="73"/>
      <c r="I69" s="191"/>
      <c r="J69" s="73"/>
      <c r="K69" s="73"/>
      <c r="L69" s="71"/>
    </row>
    <row r="70" s="1" customFormat="1" ht="6.96" customHeight="1">
      <c r="B70" s="45"/>
      <c r="C70" s="73"/>
      <c r="D70" s="73"/>
      <c r="E70" s="73"/>
      <c r="F70" s="73"/>
      <c r="G70" s="73"/>
      <c r="H70" s="73"/>
      <c r="I70" s="191"/>
      <c r="J70" s="73"/>
      <c r="K70" s="73"/>
      <c r="L70" s="71"/>
    </row>
    <row r="71" s="1" customFormat="1" ht="14.4" customHeight="1">
      <c r="B71" s="45"/>
      <c r="C71" s="75" t="s">
        <v>18</v>
      </c>
      <c r="D71" s="73"/>
      <c r="E71" s="73"/>
      <c r="F71" s="73"/>
      <c r="G71" s="73"/>
      <c r="H71" s="73"/>
      <c r="I71" s="191"/>
      <c r="J71" s="73"/>
      <c r="K71" s="73"/>
      <c r="L71" s="71"/>
    </row>
    <row r="72" s="1" customFormat="1" ht="16.5" customHeight="1">
      <c r="B72" s="45"/>
      <c r="C72" s="73"/>
      <c r="D72" s="73"/>
      <c r="E72" s="192" t="str">
        <f>E7</f>
        <v>Jižní spojka - svodidla, č. akce 1031, Praha 4</v>
      </c>
      <c r="F72" s="75"/>
      <c r="G72" s="75"/>
      <c r="H72" s="75"/>
      <c r="I72" s="191"/>
      <c r="J72" s="73"/>
      <c r="K72" s="73"/>
      <c r="L72" s="71"/>
    </row>
    <row r="73" s="1" customFormat="1" ht="14.4" customHeight="1">
      <c r="B73" s="45"/>
      <c r="C73" s="75" t="s">
        <v>118</v>
      </c>
      <c r="D73" s="73"/>
      <c r="E73" s="73"/>
      <c r="F73" s="73"/>
      <c r="G73" s="73"/>
      <c r="H73" s="73"/>
      <c r="I73" s="191"/>
      <c r="J73" s="73"/>
      <c r="K73" s="73"/>
      <c r="L73" s="71"/>
    </row>
    <row r="74" s="1" customFormat="1" ht="17.25" customHeight="1">
      <c r="B74" s="45"/>
      <c r="C74" s="73"/>
      <c r="D74" s="73"/>
      <c r="E74" s="81" t="str">
        <f>E9</f>
        <v>VRN - Vedlejší rozpočtové náklady</v>
      </c>
      <c r="F74" s="73"/>
      <c r="G74" s="73"/>
      <c r="H74" s="73"/>
      <c r="I74" s="191"/>
      <c r="J74" s="73"/>
      <c r="K74" s="73"/>
      <c r="L74" s="71"/>
    </row>
    <row r="75" s="1" customFormat="1" ht="6.96" customHeight="1">
      <c r="B75" s="45"/>
      <c r="C75" s="73"/>
      <c r="D75" s="73"/>
      <c r="E75" s="73"/>
      <c r="F75" s="73"/>
      <c r="G75" s="73"/>
      <c r="H75" s="73"/>
      <c r="I75" s="191"/>
      <c r="J75" s="73"/>
      <c r="K75" s="73"/>
      <c r="L75" s="71"/>
    </row>
    <row r="76" s="1" customFormat="1" ht="18" customHeight="1">
      <c r="B76" s="45"/>
      <c r="C76" s="75" t="s">
        <v>23</v>
      </c>
      <c r="D76" s="73"/>
      <c r="E76" s="73"/>
      <c r="F76" s="193" t="str">
        <f>F12</f>
        <v>Jižní spojka</v>
      </c>
      <c r="G76" s="73"/>
      <c r="H76" s="73"/>
      <c r="I76" s="194" t="s">
        <v>25</v>
      </c>
      <c r="J76" s="84" t="str">
        <f>IF(J12="","",J12)</f>
        <v>15. 10. 2018</v>
      </c>
      <c r="K76" s="73"/>
      <c r="L76" s="71"/>
    </row>
    <row r="77" s="1" customFormat="1" ht="6.96" customHeight="1">
      <c r="B77" s="45"/>
      <c r="C77" s="73"/>
      <c r="D77" s="73"/>
      <c r="E77" s="73"/>
      <c r="F77" s="73"/>
      <c r="G77" s="73"/>
      <c r="H77" s="73"/>
      <c r="I77" s="191"/>
      <c r="J77" s="73"/>
      <c r="K77" s="73"/>
      <c r="L77" s="71"/>
    </row>
    <row r="78" s="1" customFormat="1">
      <c r="B78" s="45"/>
      <c r="C78" s="75" t="s">
        <v>27</v>
      </c>
      <c r="D78" s="73"/>
      <c r="E78" s="73"/>
      <c r="F78" s="193" t="str">
        <f>E15</f>
        <v>Technická správa komunikací hl. m. Prahy a.s.</v>
      </c>
      <c r="G78" s="73"/>
      <c r="H78" s="73"/>
      <c r="I78" s="194" t="s">
        <v>35</v>
      </c>
      <c r="J78" s="193" t="str">
        <f>E21</f>
        <v>DIPRO, spol s r.o.</v>
      </c>
      <c r="K78" s="73"/>
      <c r="L78" s="71"/>
    </row>
    <row r="79" s="1" customFormat="1" ht="14.4" customHeight="1">
      <c r="B79" s="45"/>
      <c r="C79" s="75" t="s">
        <v>33</v>
      </c>
      <c r="D79" s="73"/>
      <c r="E79" s="73"/>
      <c r="F79" s="193" t="str">
        <f>IF(E18="","",E18)</f>
        <v/>
      </c>
      <c r="G79" s="73"/>
      <c r="H79" s="73"/>
      <c r="I79" s="191"/>
      <c r="J79" s="73"/>
      <c r="K79" s="73"/>
      <c r="L79" s="71"/>
    </row>
    <row r="80" s="1" customFormat="1" ht="10.32" customHeight="1">
      <c r="B80" s="45"/>
      <c r="C80" s="73"/>
      <c r="D80" s="73"/>
      <c r="E80" s="73"/>
      <c r="F80" s="73"/>
      <c r="G80" s="73"/>
      <c r="H80" s="73"/>
      <c r="I80" s="191"/>
      <c r="J80" s="73"/>
      <c r="K80" s="73"/>
      <c r="L80" s="71"/>
    </row>
    <row r="81" s="9" customFormat="1" ht="29.28" customHeight="1">
      <c r="B81" s="195"/>
      <c r="C81" s="196" t="s">
        <v>168</v>
      </c>
      <c r="D81" s="197" t="s">
        <v>60</v>
      </c>
      <c r="E81" s="197" t="s">
        <v>56</v>
      </c>
      <c r="F81" s="197" t="s">
        <v>169</v>
      </c>
      <c r="G81" s="197" t="s">
        <v>170</v>
      </c>
      <c r="H81" s="197" t="s">
        <v>171</v>
      </c>
      <c r="I81" s="198" t="s">
        <v>172</v>
      </c>
      <c r="J81" s="197" t="s">
        <v>157</v>
      </c>
      <c r="K81" s="199" t="s">
        <v>173</v>
      </c>
      <c r="L81" s="200"/>
      <c r="M81" s="101" t="s">
        <v>174</v>
      </c>
      <c r="N81" s="102" t="s">
        <v>45</v>
      </c>
      <c r="O81" s="102" t="s">
        <v>175</v>
      </c>
      <c r="P81" s="102" t="s">
        <v>176</v>
      </c>
      <c r="Q81" s="102" t="s">
        <v>177</v>
      </c>
      <c r="R81" s="102" t="s">
        <v>178</v>
      </c>
      <c r="S81" s="102" t="s">
        <v>179</v>
      </c>
      <c r="T81" s="103" t="s">
        <v>180</v>
      </c>
    </row>
    <row r="82" s="1" customFormat="1" ht="29.28" customHeight="1">
      <c r="B82" s="45"/>
      <c r="C82" s="107" t="s">
        <v>158</v>
      </c>
      <c r="D82" s="73"/>
      <c r="E82" s="73"/>
      <c r="F82" s="73"/>
      <c r="G82" s="73"/>
      <c r="H82" s="73"/>
      <c r="I82" s="191"/>
      <c r="J82" s="201">
        <f>BK82</f>
        <v>0</v>
      </c>
      <c r="K82" s="73"/>
      <c r="L82" s="71"/>
      <c r="M82" s="104"/>
      <c r="N82" s="105"/>
      <c r="O82" s="105"/>
      <c r="P82" s="202">
        <f>P83</f>
        <v>0</v>
      </c>
      <c r="Q82" s="105"/>
      <c r="R82" s="202">
        <f>R83</f>
        <v>0</v>
      </c>
      <c r="S82" s="105"/>
      <c r="T82" s="203">
        <f>T83</f>
        <v>0</v>
      </c>
      <c r="AT82" s="23" t="s">
        <v>74</v>
      </c>
      <c r="AU82" s="23" t="s">
        <v>159</v>
      </c>
      <c r="BK82" s="204">
        <f>BK83</f>
        <v>0</v>
      </c>
    </row>
    <row r="83" s="10" customFormat="1" ht="37.44001" customHeight="1">
      <c r="B83" s="205"/>
      <c r="C83" s="206"/>
      <c r="D83" s="207" t="s">
        <v>74</v>
      </c>
      <c r="E83" s="208" t="s">
        <v>88</v>
      </c>
      <c r="F83" s="208" t="s">
        <v>89</v>
      </c>
      <c r="G83" s="206"/>
      <c r="H83" s="206"/>
      <c r="I83" s="209"/>
      <c r="J83" s="210">
        <f>BK83</f>
        <v>0</v>
      </c>
      <c r="K83" s="206"/>
      <c r="L83" s="211"/>
      <c r="M83" s="212"/>
      <c r="N83" s="213"/>
      <c r="O83" s="213"/>
      <c r="P83" s="214">
        <f>P84+P88+P92+P96+P98</f>
        <v>0</v>
      </c>
      <c r="Q83" s="213"/>
      <c r="R83" s="214">
        <f>R84+R88+R92+R96+R98</f>
        <v>0</v>
      </c>
      <c r="S83" s="213"/>
      <c r="T83" s="215">
        <f>T84+T88+T92+T96+T98</f>
        <v>0</v>
      </c>
      <c r="AR83" s="216" t="s">
        <v>219</v>
      </c>
      <c r="AT83" s="217" t="s">
        <v>74</v>
      </c>
      <c r="AU83" s="217" t="s">
        <v>75</v>
      </c>
      <c r="AY83" s="216" t="s">
        <v>183</v>
      </c>
      <c r="BK83" s="218">
        <f>BK84+BK88+BK92+BK96+BK98</f>
        <v>0</v>
      </c>
    </row>
    <row r="84" s="10" customFormat="1" ht="19.92" customHeight="1">
      <c r="B84" s="205"/>
      <c r="C84" s="206"/>
      <c r="D84" s="207" t="s">
        <v>74</v>
      </c>
      <c r="E84" s="219" t="s">
        <v>584</v>
      </c>
      <c r="F84" s="219" t="s">
        <v>585</v>
      </c>
      <c r="G84" s="206"/>
      <c r="H84" s="206"/>
      <c r="I84" s="209"/>
      <c r="J84" s="220">
        <f>BK84</f>
        <v>0</v>
      </c>
      <c r="K84" s="206"/>
      <c r="L84" s="211"/>
      <c r="M84" s="212"/>
      <c r="N84" s="213"/>
      <c r="O84" s="213"/>
      <c r="P84" s="214">
        <f>SUM(P85:P87)</f>
        <v>0</v>
      </c>
      <c r="Q84" s="213"/>
      <c r="R84" s="214">
        <f>SUM(R85:R87)</f>
        <v>0</v>
      </c>
      <c r="S84" s="213"/>
      <c r="T84" s="215">
        <f>SUM(T85:T87)</f>
        <v>0</v>
      </c>
      <c r="AR84" s="216" t="s">
        <v>219</v>
      </c>
      <c r="AT84" s="217" t="s">
        <v>74</v>
      </c>
      <c r="AU84" s="217" t="s">
        <v>16</v>
      </c>
      <c r="AY84" s="216" t="s">
        <v>183</v>
      </c>
      <c r="BK84" s="218">
        <f>SUM(BK85:BK87)</f>
        <v>0</v>
      </c>
    </row>
    <row r="85" s="1" customFormat="1" ht="16.5" customHeight="1">
      <c r="B85" s="45"/>
      <c r="C85" s="221" t="s">
        <v>16</v>
      </c>
      <c r="D85" s="221" t="s">
        <v>185</v>
      </c>
      <c r="E85" s="222" t="s">
        <v>586</v>
      </c>
      <c r="F85" s="223" t="s">
        <v>587</v>
      </c>
      <c r="G85" s="224" t="s">
        <v>588</v>
      </c>
      <c r="H85" s="225">
        <v>1</v>
      </c>
      <c r="I85" s="226"/>
      <c r="J85" s="227">
        <f>ROUND(I85*H85,2)</f>
        <v>0</v>
      </c>
      <c r="K85" s="223" t="s">
        <v>188</v>
      </c>
      <c r="L85" s="71"/>
      <c r="M85" s="228" t="s">
        <v>21</v>
      </c>
      <c r="N85" s="229" t="s">
        <v>46</v>
      </c>
      <c r="O85" s="46"/>
      <c r="P85" s="230">
        <f>O85*H85</f>
        <v>0</v>
      </c>
      <c r="Q85" s="230">
        <v>0</v>
      </c>
      <c r="R85" s="230">
        <f>Q85*H85</f>
        <v>0</v>
      </c>
      <c r="S85" s="230">
        <v>0</v>
      </c>
      <c r="T85" s="231">
        <f>S85*H85</f>
        <v>0</v>
      </c>
      <c r="AR85" s="23" t="s">
        <v>589</v>
      </c>
      <c r="AT85" s="23" t="s">
        <v>185</v>
      </c>
      <c r="AU85" s="23" t="s">
        <v>84</v>
      </c>
      <c r="AY85" s="23" t="s">
        <v>183</v>
      </c>
      <c r="BE85" s="232">
        <f>IF(N85="základní",J85,0)</f>
        <v>0</v>
      </c>
      <c r="BF85" s="232">
        <f>IF(N85="snížená",J85,0)</f>
        <v>0</v>
      </c>
      <c r="BG85" s="232">
        <f>IF(N85="zákl. přenesená",J85,0)</f>
        <v>0</v>
      </c>
      <c r="BH85" s="232">
        <f>IF(N85="sníž. přenesená",J85,0)</f>
        <v>0</v>
      </c>
      <c r="BI85" s="232">
        <f>IF(N85="nulová",J85,0)</f>
        <v>0</v>
      </c>
      <c r="BJ85" s="23" t="s">
        <v>16</v>
      </c>
      <c r="BK85" s="232">
        <f>ROUND(I85*H85,2)</f>
        <v>0</v>
      </c>
      <c r="BL85" s="23" t="s">
        <v>589</v>
      </c>
      <c r="BM85" s="23" t="s">
        <v>590</v>
      </c>
    </row>
    <row r="86" s="1" customFormat="1" ht="16.5" customHeight="1">
      <c r="B86" s="45"/>
      <c r="C86" s="221" t="s">
        <v>84</v>
      </c>
      <c r="D86" s="221" t="s">
        <v>185</v>
      </c>
      <c r="E86" s="222" t="s">
        <v>591</v>
      </c>
      <c r="F86" s="223" t="s">
        <v>592</v>
      </c>
      <c r="G86" s="224" t="s">
        <v>593</v>
      </c>
      <c r="H86" s="225">
        <v>1</v>
      </c>
      <c r="I86" s="226"/>
      <c r="J86" s="227">
        <f>ROUND(I86*H86,2)</f>
        <v>0</v>
      </c>
      <c r="K86" s="223" t="s">
        <v>188</v>
      </c>
      <c r="L86" s="71"/>
      <c r="M86" s="228" t="s">
        <v>21</v>
      </c>
      <c r="N86" s="229" t="s">
        <v>46</v>
      </c>
      <c r="O86" s="46"/>
      <c r="P86" s="230">
        <f>O86*H86</f>
        <v>0</v>
      </c>
      <c r="Q86" s="230">
        <v>0</v>
      </c>
      <c r="R86" s="230">
        <f>Q86*H86</f>
        <v>0</v>
      </c>
      <c r="S86" s="230">
        <v>0</v>
      </c>
      <c r="T86" s="231">
        <f>S86*H86</f>
        <v>0</v>
      </c>
      <c r="AR86" s="23" t="s">
        <v>589</v>
      </c>
      <c r="AT86" s="23" t="s">
        <v>185</v>
      </c>
      <c r="AU86" s="23" t="s">
        <v>84</v>
      </c>
      <c r="AY86" s="23" t="s">
        <v>183</v>
      </c>
      <c r="BE86" s="232">
        <f>IF(N86="základní",J86,0)</f>
        <v>0</v>
      </c>
      <c r="BF86" s="232">
        <f>IF(N86="snížená",J86,0)</f>
        <v>0</v>
      </c>
      <c r="BG86" s="232">
        <f>IF(N86="zákl. přenesená",J86,0)</f>
        <v>0</v>
      </c>
      <c r="BH86" s="232">
        <f>IF(N86="sníž. přenesená",J86,0)</f>
        <v>0</v>
      </c>
      <c r="BI86" s="232">
        <f>IF(N86="nulová",J86,0)</f>
        <v>0</v>
      </c>
      <c r="BJ86" s="23" t="s">
        <v>16</v>
      </c>
      <c r="BK86" s="232">
        <f>ROUND(I86*H86,2)</f>
        <v>0</v>
      </c>
      <c r="BL86" s="23" t="s">
        <v>589</v>
      </c>
      <c r="BM86" s="23" t="s">
        <v>594</v>
      </c>
    </row>
    <row r="87" s="1" customFormat="1" ht="16.5" customHeight="1">
      <c r="B87" s="45"/>
      <c r="C87" s="221" t="s">
        <v>205</v>
      </c>
      <c r="D87" s="221" t="s">
        <v>185</v>
      </c>
      <c r="E87" s="222" t="s">
        <v>595</v>
      </c>
      <c r="F87" s="223" t="s">
        <v>596</v>
      </c>
      <c r="G87" s="224" t="s">
        <v>588</v>
      </c>
      <c r="H87" s="225">
        <v>1</v>
      </c>
      <c r="I87" s="226"/>
      <c r="J87" s="227">
        <f>ROUND(I87*H87,2)</f>
        <v>0</v>
      </c>
      <c r="K87" s="223" t="s">
        <v>597</v>
      </c>
      <c r="L87" s="71"/>
      <c r="M87" s="228" t="s">
        <v>21</v>
      </c>
      <c r="N87" s="229" t="s">
        <v>46</v>
      </c>
      <c r="O87" s="46"/>
      <c r="P87" s="230">
        <f>O87*H87</f>
        <v>0</v>
      </c>
      <c r="Q87" s="230">
        <v>0</v>
      </c>
      <c r="R87" s="230">
        <f>Q87*H87</f>
        <v>0</v>
      </c>
      <c r="S87" s="230">
        <v>0</v>
      </c>
      <c r="T87" s="231">
        <f>S87*H87</f>
        <v>0</v>
      </c>
      <c r="AR87" s="23" t="s">
        <v>589</v>
      </c>
      <c r="AT87" s="23" t="s">
        <v>185</v>
      </c>
      <c r="AU87" s="23" t="s">
        <v>84</v>
      </c>
      <c r="AY87" s="23" t="s">
        <v>183</v>
      </c>
      <c r="BE87" s="232">
        <f>IF(N87="základní",J87,0)</f>
        <v>0</v>
      </c>
      <c r="BF87" s="232">
        <f>IF(N87="snížená",J87,0)</f>
        <v>0</v>
      </c>
      <c r="BG87" s="232">
        <f>IF(N87="zákl. přenesená",J87,0)</f>
        <v>0</v>
      </c>
      <c r="BH87" s="232">
        <f>IF(N87="sníž. přenesená",J87,0)</f>
        <v>0</v>
      </c>
      <c r="BI87" s="232">
        <f>IF(N87="nulová",J87,0)</f>
        <v>0</v>
      </c>
      <c r="BJ87" s="23" t="s">
        <v>16</v>
      </c>
      <c r="BK87" s="232">
        <f>ROUND(I87*H87,2)</f>
        <v>0</v>
      </c>
      <c r="BL87" s="23" t="s">
        <v>589</v>
      </c>
      <c r="BM87" s="23" t="s">
        <v>598</v>
      </c>
    </row>
    <row r="88" s="10" customFormat="1" ht="29.88" customHeight="1">
      <c r="B88" s="205"/>
      <c r="C88" s="206"/>
      <c r="D88" s="207" t="s">
        <v>74</v>
      </c>
      <c r="E88" s="219" t="s">
        <v>599</v>
      </c>
      <c r="F88" s="219" t="s">
        <v>600</v>
      </c>
      <c r="G88" s="206"/>
      <c r="H88" s="206"/>
      <c r="I88" s="209"/>
      <c r="J88" s="220">
        <f>BK88</f>
        <v>0</v>
      </c>
      <c r="K88" s="206"/>
      <c r="L88" s="211"/>
      <c r="M88" s="212"/>
      <c r="N88" s="213"/>
      <c r="O88" s="213"/>
      <c r="P88" s="214">
        <f>SUM(P89:P91)</f>
        <v>0</v>
      </c>
      <c r="Q88" s="213"/>
      <c r="R88" s="214">
        <f>SUM(R89:R91)</f>
        <v>0</v>
      </c>
      <c r="S88" s="213"/>
      <c r="T88" s="215">
        <f>SUM(T89:T91)</f>
        <v>0</v>
      </c>
      <c r="AR88" s="216" t="s">
        <v>219</v>
      </c>
      <c r="AT88" s="217" t="s">
        <v>74</v>
      </c>
      <c r="AU88" s="217" t="s">
        <v>16</v>
      </c>
      <c r="AY88" s="216" t="s">
        <v>183</v>
      </c>
      <c r="BK88" s="218">
        <f>SUM(BK89:BK91)</f>
        <v>0</v>
      </c>
    </row>
    <row r="89" s="1" customFormat="1" ht="16.5" customHeight="1">
      <c r="B89" s="45"/>
      <c r="C89" s="221" t="s">
        <v>189</v>
      </c>
      <c r="D89" s="221" t="s">
        <v>185</v>
      </c>
      <c r="E89" s="222" t="s">
        <v>601</v>
      </c>
      <c r="F89" s="223" t="s">
        <v>600</v>
      </c>
      <c r="G89" s="224" t="s">
        <v>588</v>
      </c>
      <c r="H89" s="225">
        <v>1</v>
      </c>
      <c r="I89" s="226"/>
      <c r="J89" s="227">
        <f>ROUND(I89*H89,2)</f>
        <v>0</v>
      </c>
      <c r="K89" s="223" t="s">
        <v>597</v>
      </c>
      <c r="L89" s="71"/>
      <c r="M89" s="228" t="s">
        <v>21</v>
      </c>
      <c r="N89" s="229" t="s">
        <v>46</v>
      </c>
      <c r="O89" s="46"/>
      <c r="P89" s="230">
        <f>O89*H89</f>
        <v>0</v>
      </c>
      <c r="Q89" s="230">
        <v>0</v>
      </c>
      <c r="R89" s="230">
        <f>Q89*H89</f>
        <v>0</v>
      </c>
      <c r="S89" s="230">
        <v>0</v>
      </c>
      <c r="T89" s="231">
        <f>S89*H89</f>
        <v>0</v>
      </c>
      <c r="AR89" s="23" t="s">
        <v>589</v>
      </c>
      <c r="AT89" s="23" t="s">
        <v>185</v>
      </c>
      <c r="AU89" s="23" t="s">
        <v>84</v>
      </c>
      <c r="AY89" s="23" t="s">
        <v>183</v>
      </c>
      <c r="BE89" s="232">
        <f>IF(N89="základní",J89,0)</f>
        <v>0</v>
      </c>
      <c r="BF89" s="232">
        <f>IF(N89="snížená",J89,0)</f>
        <v>0</v>
      </c>
      <c r="BG89" s="232">
        <f>IF(N89="zákl. přenesená",J89,0)</f>
        <v>0</v>
      </c>
      <c r="BH89" s="232">
        <f>IF(N89="sníž. přenesená",J89,0)</f>
        <v>0</v>
      </c>
      <c r="BI89" s="232">
        <f>IF(N89="nulová",J89,0)</f>
        <v>0</v>
      </c>
      <c r="BJ89" s="23" t="s">
        <v>16</v>
      </c>
      <c r="BK89" s="232">
        <f>ROUND(I89*H89,2)</f>
        <v>0</v>
      </c>
      <c r="BL89" s="23" t="s">
        <v>589</v>
      </c>
      <c r="BM89" s="23" t="s">
        <v>602</v>
      </c>
    </row>
    <row r="90" s="1" customFormat="1" ht="16.5" customHeight="1">
      <c r="B90" s="45"/>
      <c r="C90" s="221" t="s">
        <v>219</v>
      </c>
      <c r="D90" s="221" t="s">
        <v>185</v>
      </c>
      <c r="E90" s="222" t="s">
        <v>603</v>
      </c>
      <c r="F90" s="223" t="s">
        <v>604</v>
      </c>
      <c r="G90" s="224" t="s">
        <v>588</v>
      </c>
      <c r="H90" s="225">
        <v>1</v>
      </c>
      <c r="I90" s="226"/>
      <c r="J90" s="227">
        <f>ROUND(I90*H90,2)</f>
        <v>0</v>
      </c>
      <c r="K90" s="223" t="s">
        <v>597</v>
      </c>
      <c r="L90" s="71"/>
      <c r="M90" s="228" t="s">
        <v>21</v>
      </c>
      <c r="N90" s="229" t="s">
        <v>46</v>
      </c>
      <c r="O90" s="46"/>
      <c r="P90" s="230">
        <f>O90*H90</f>
        <v>0</v>
      </c>
      <c r="Q90" s="230">
        <v>0</v>
      </c>
      <c r="R90" s="230">
        <f>Q90*H90</f>
        <v>0</v>
      </c>
      <c r="S90" s="230">
        <v>0</v>
      </c>
      <c r="T90" s="231">
        <f>S90*H90</f>
        <v>0</v>
      </c>
      <c r="AR90" s="23" t="s">
        <v>589</v>
      </c>
      <c r="AT90" s="23" t="s">
        <v>185</v>
      </c>
      <c r="AU90" s="23" t="s">
        <v>84</v>
      </c>
      <c r="AY90" s="23" t="s">
        <v>183</v>
      </c>
      <c r="BE90" s="232">
        <f>IF(N90="základní",J90,0)</f>
        <v>0</v>
      </c>
      <c r="BF90" s="232">
        <f>IF(N90="snížená",J90,0)</f>
        <v>0</v>
      </c>
      <c r="BG90" s="232">
        <f>IF(N90="zákl. přenesená",J90,0)</f>
        <v>0</v>
      </c>
      <c r="BH90" s="232">
        <f>IF(N90="sníž. přenesená",J90,0)</f>
        <v>0</v>
      </c>
      <c r="BI90" s="232">
        <f>IF(N90="nulová",J90,0)</f>
        <v>0</v>
      </c>
      <c r="BJ90" s="23" t="s">
        <v>16</v>
      </c>
      <c r="BK90" s="232">
        <f>ROUND(I90*H90,2)</f>
        <v>0</v>
      </c>
      <c r="BL90" s="23" t="s">
        <v>589</v>
      </c>
      <c r="BM90" s="23" t="s">
        <v>605</v>
      </c>
    </row>
    <row r="91" s="1" customFormat="1" ht="16.5" customHeight="1">
      <c r="B91" s="45"/>
      <c r="C91" s="221" t="s">
        <v>225</v>
      </c>
      <c r="D91" s="221" t="s">
        <v>185</v>
      </c>
      <c r="E91" s="222" t="s">
        <v>606</v>
      </c>
      <c r="F91" s="223" t="s">
        <v>607</v>
      </c>
      <c r="G91" s="224" t="s">
        <v>588</v>
      </c>
      <c r="H91" s="225">
        <v>1</v>
      </c>
      <c r="I91" s="226"/>
      <c r="J91" s="227">
        <f>ROUND(I91*H91,2)</f>
        <v>0</v>
      </c>
      <c r="K91" s="223" t="s">
        <v>21</v>
      </c>
      <c r="L91" s="71"/>
      <c r="M91" s="228" t="s">
        <v>21</v>
      </c>
      <c r="N91" s="229" t="s">
        <v>46</v>
      </c>
      <c r="O91" s="46"/>
      <c r="P91" s="230">
        <f>O91*H91</f>
        <v>0</v>
      </c>
      <c r="Q91" s="230">
        <v>0</v>
      </c>
      <c r="R91" s="230">
        <f>Q91*H91</f>
        <v>0</v>
      </c>
      <c r="S91" s="230">
        <v>0</v>
      </c>
      <c r="T91" s="231">
        <f>S91*H91</f>
        <v>0</v>
      </c>
      <c r="AR91" s="23" t="s">
        <v>589</v>
      </c>
      <c r="AT91" s="23" t="s">
        <v>185</v>
      </c>
      <c r="AU91" s="23" t="s">
        <v>84</v>
      </c>
      <c r="AY91" s="23" t="s">
        <v>183</v>
      </c>
      <c r="BE91" s="232">
        <f>IF(N91="základní",J91,0)</f>
        <v>0</v>
      </c>
      <c r="BF91" s="232">
        <f>IF(N91="snížená",J91,0)</f>
        <v>0</v>
      </c>
      <c r="BG91" s="232">
        <f>IF(N91="zákl. přenesená",J91,0)</f>
        <v>0</v>
      </c>
      <c r="BH91" s="232">
        <f>IF(N91="sníž. přenesená",J91,0)</f>
        <v>0</v>
      </c>
      <c r="BI91" s="232">
        <f>IF(N91="nulová",J91,0)</f>
        <v>0</v>
      </c>
      <c r="BJ91" s="23" t="s">
        <v>16</v>
      </c>
      <c r="BK91" s="232">
        <f>ROUND(I91*H91,2)</f>
        <v>0</v>
      </c>
      <c r="BL91" s="23" t="s">
        <v>589</v>
      </c>
      <c r="BM91" s="23" t="s">
        <v>608</v>
      </c>
    </row>
    <row r="92" s="10" customFormat="1" ht="29.88" customHeight="1">
      <c r="B92" s="205"/>
      <c r="C92" s="206"/>
      <c r="D92" s="207" t="s">
        <v>74</v>
      </c>
      <c r="E92" s="219" t="s">
        <v>609</v>
      </c>
      <c r="F92" s="219" t="s">
        <v>610</v>
      </c>
      <c r="G92" s="206"/>
      <c r="H92" s="206"/>
      <c r="I92" s="209"/>
      <c r="J92" s="220">
        <f>BK92</f>
        <v>0</v>
      </c>
      <c r="K92" s="206"/>
      <c r="L92" s="211"/>
      <c r="M92" s="212"/>
      <c r="N92" s="213"/>
      <c r="O92" s="213"/>
      <c r="P92" s="214">
        <f>SUM(P93:P95)</f>
        <v>0</v>
      </c>
      <c r="Q92" s="213"/>
      <c r="R92" s="214">
        <f>SUM(R93:R95)</f>
        <v>0</v>
      </c>
      <c r="S92" s="213"/>
      <c r="T92" s="215">
        <f>SUM(T93:T95)</f>
        <v>0</v>
      </c>
      <c r="AR92" s="216" t="s">
        <v>219</v>
      </c>
      <c r="AT92" s="217" t="s">
        <v>74</v>
      </c>
      <c r="AU92" s="217" t="s">
        <v>16</v>
      </c>
      <c r="AY92" s="216" t="s">
        <v>183</v>
      </c>
      <c r="BK92" s="218">
        <f>SUM(BK93:BK95)</f>
        <v>0</v>
      </c>
    </row>
    <row r="93" s="1" customFormat="1" ht="16.5" customHeight="1">
      <c r="B93" s="45"/>
      <c r="C93" s="221" t="s">
        <v>233</v>
      </c>
      <c r="D93" s="221" t="s">
        <v>185</v>
      </c>
      <c r="E93" s="222" t="s">
        <v>611</v>
      </c>
      <c r="F93" s="223" t="s">
        <v>612</v>
      </c>
      <c r="G93" s="224" t="s">
        <v>588</v>
      </c>
      <c r="H93" s="225">
        <v>1</v>
      </c>
      <c r="I93" s="226"/>
      <c r="J93" s="227">
        <f>ROUND(I93*H93,2)</f>
        <v>0</v>
      </c>
      <c r="K93" s="223" t="s">
        <v>597</v>
      </c>
      <c r="L93" s="71"/>
      <c r="M93" s="228" t="s">
        <v>21</v>
      </c>
      <c r="N93" s="229" t="s">
        <v>46</v>
      </c>
      <c r="O93" s="46"/>
      <c r="P93" s="230">
        <f>O93*H93</f>
        <v>0</v>
      </c>
      <c r="Q93" s="230">
        <v>0</v>
      </c>
      <c r="R93" s="230">
        <f>Q93*H93</f>
        <v>0</v>
      </c>
      <c r="S93" s="230">
        <v>0</v>
      </c>
      <c r="T93" s="231">
        <f>S93*H93</f>
        <v>0</v>
      </c>
      <c r="AR93" s="23" t="s">
        <v>589</v>
      </c>
      <c r="AT93" s="23" t="s">
        <v>185</v>
      </c>
      <c r="AU93" s="23" t="s">
        <v>84</v>
      </c>
      <c r="AY93" s="23" t="s">
        <v>183</v>
      </c>
      <c r="BE93" s="232">
        <f>IF(N93="základní",J93,0)</f>
        <v>0</v>
      </c>
      <c r="BF93" s="232">
        <f>IF(N93="snížená",J93,0)</f>
        <v>0</v>
      </c>
      <c r="BG93" s="232">
        <f>IF(N93="zákl. přenesená",J93,0)</f>
        <v>0</v>
      </c>
      <c r="BH93" s="232">
        <f>IF(N93="sníž. přenesená",J93,0)</f>
        <v>0</v>
      </c>
      <c r="BI93" s="232">
        <f>IF(N93="nulová",J93,0)</f>
        <v>0</v>
      </c>
      <c r="BJ93" s="23" t="s">
        <v>16</v>
      </c>
      <c r="BK93" s="232">
        <f>ROUND(I93*H93,2)</f>
        <v>0</v>
      </c>
      <c r="BL93" s="23" t="s">
        <v>589</v>
      </c>
      <c r="BM93" s="23" t="s">
        <v>613</v>
      </c>
    </row>
    <row r="94" s="1" customFormat="1" ht="16.5" customHeight="1">
      <c r="B94" s="45"/>
      <c r="C94" s="221" t="s">
        <v>238</v>
      </c>
      <c r="D94" s="221" t="s">
        <v>185</v>
      </c>
      <c r="E94" s="222" t="s">
        <v>614</v>
      </c>
      <c r="F94" s="223" t="s">
        <v>615</v>
      </c>
      <c r="G94" s="224" t="s">
        <v>588</v>
      </c>
      <c r="H94" s="225">
        <v>1</v>
      </c>
      <c r="I94" s="226"/>
      <c r="J94" s="227">
        <f>ROUND(I94*H94,2)</f>
        <v>0</v>
      </c>
      <c r="K94" s="223" t="s">
        <v>597</v>
      </c>
      <c r="L94" s="71"/>
      <c r="M94" s="228" t="s">
        <v>21</v>
      </c>
      <c r="N94" s="229" t="s">
        <v>46</v>
      </c>
      <c r="O94" s="46"/>
      <c r="P94" s="230">
        <f>O94*H94</f>
        <v>0</v>
      </c>
      <c r="Q94" s="230">
        <v>0</v>
      </c>
      <c r="R94" s="230">
        <f>Q94*H94</f>
        <v>0</v>
      </c>
      <c r="S94" s="230">
        <v>0</v>
      </c>
      <c r="T94" s="231">
        <f>S94*H94</f>
        <v>0</v>
      </c>
      <c r="AR94" s="23" t="s">
        <v>589</v>
      </c>
      <c r="AT94" s="23" t="s">
        <v>185</v>
      </c>
      <c r="AU94" s="23" t="s">
        <v>84</v>
      </c>
      <c r="AY94" s="23" t="s">
        <v>183</v>
      </c>
      <c r="BE94" s="232">
        <f>IF(N94="základní",J94,0)</f>
        <v>0</v>
      </c>
      <c r="BF94" s="232">
        <f>IF(N94="snížená",J94,0)</f>
        <v>0</v>
      </c>
      <c r="BG94" s="232">
        <f>IF(N94="zákl. přenesená",J94,0)</f>
        <v>0</v>
      </c>
      <c r="BH94" s="232">
        <f>IF(N94="sníž. přenesená",J94,0)</f>
        <v>0</v>
      </c>
      <c r="BI94" s="232">
        <f>IF(N94="nulová",J94,0)</f>
        <v>0</v>
      </c>
      <c r="BJ94" s="23" t="s">
        <v>16</v>
      </c>
      <c r="BK94" s="232">
        <f>ROUND(I94*H94,2)</f>
        <v>0</v>
      </c>
      <c r="BL94" s="23" t="s">
        <v>589</v>
      </c>
      <c r="BM94" s="23" t="s">
        <v>616</v>
      </c>
    </row>
    <row r="95" s="1" customFormat="1" ht="25.5" customHeight="1">
      <c r="B95" s="45"/>
      <c r="C95" s="221" t="s">
        <v>243</v>
      </c>
      <c r="D95" s="221" t="s">
        <v>185</v>
      </c>
      <c r="E95" s="222" t="s">
        <v>617</v>
      </c>
      <c r="F95" s="223" t="s">
        <v>618</v>
      </c>
      <c r="G95" s="224" t="s">
        <v>588</v>
      </c>
      <c r="H95" s="225">
        <v>1</v>
      </c>
      <c r="I95" s="226"/>
      <c r="J95" s="227">
        <f>ROUND(I95*H95,2)</f>
        <v>0</v>
      </c>
      <c r="K95" s="223" t="s">
        <v>597</v>
      </c>
      <c r="L95" s="71"/>
      <c r="M95" s="228" t="s">
        <v>21</v>
      </c>
      <c r="N95" s="229" t="s">
        <v>46</v>
      </c>
      <c r="O95" s="46"/>
      <c r="P95" s="230">
        <f>O95*H95</f>
        <v>0</v>
      </c>
      <c r="Q95" s="230">
        <v>0</v>
      </c>
      <c r="R95" s="230">
        <f>Q95*H95</f>
        <v>0</v>
      </c>
      <c r="S95" s="230">
        <v>0</v>
      </c>
      <c r="T95" s="231">
        <f>S95*H95</f>
        <v>0</v>
      </c>
      <c r="AR95" s="23" t="s">
        <v>589</v>
      </c>
      <c r="AT95" s="23" t="s">
        <v>185</v>
      </c>
      <c r="AU95" s="23" t="s">
        <v>84</v>
      </c>
      <c r="AY95" s="23" t="s">
        <v>183</v>
      </c>
      <c r="BE95" s="232">
        <f>IF(N95="základní",J95,0)</f>
        <v>0</v>
      </c>
      <c r="BF95" s="232">
        <f>IF(N95="snížená",J95,0)</f>
        <v>0</v>
      </c>
      <c r="BG95" s="232">
        <f>IF(N95="zákl. přenesená",J95,0)</f>
        <v>0</v>
      </c>
      <c r="BH95" s="232">
        <f>IF(N95="sníž. přenesená",J95,0)</f>
        <v>0</v>
      </c>
      <c r="BI95" s="232">
        <f>IF(N95="nulová",J95,0)</f>
        <v>0</v>
      </c>
      <c r="BJ95" s="23" t="s">
        <v>16</v>
      </c>
      <c r="BK95" s="232">
        <f>ROUND(I95*H95,2)</f>
        <v>0</v>
      </c>
      <c r="BL95" s="23" t="s">
        <v>589</v>
      </c>
      <c r="BM95" s="23" t="s">
        <v>619</v>
      </c>
    </row>
    <row r="96" s="10" customFormat="1" ht="29.88" customHeight="1">
      <c r="B96" s="205"/>
      <c r="C96" s="206"/>
      <c r="D96" s="207" t="s">
        <v>74</v>
      </c>
      <c r="E96" s="219" t="s">
        <v>620</v>
      </c>
      <c r="F96" s="219" t="s">
        <v>621</v>
      </c>
      <c r="G96" s="206"/>
      <c r="H96" s="206"/>
      <c r="I96" s="209"/>
      <c r="J96" s="220">
        <f>BK96</f>
        <v>0</v>
      </c>
      <c r="K96" s="206"/>
      <c r="L96" s="211"/>
      <c r="M96" s="212"/>
      <c r="N96" s="213"/>
      <c r="O96" s="213"/>
      <c r="P96" s="214">
        <f>P97</f>
        <v>0</v>
      </c>
      <c r="Q96" s="213"/>
      <c r="R96" s="214">
        <f>R97</f>
        <v>0</v>
      </c>
      <c r="S96" s="213"/>
      <c r="T96" s="215">
        <f>T97</f>
        <v>0</v>
      </c>
      <c r="AR96" s="216" t="s">
        <v>219</v>
      </c>
      <c r="AT96" s="217" t="s">
        <v>74</v>
      </c>
      <c r="AU96" s="217" t="s">
        <v>16</v>
      </c>
      <c r="AY96" s="216" t="s">
        <v>183</v>
      </c>
      <c r="BK96" s="218">
        <f>BK97</f>
        <v>0</v>
      </c>
    </row>
    <row r="97" s="1" customFormat="1" ht="16.5" customHeight="1">
      <c r="B97" s="45"/>
      <c r="C97" s="221" t="s">
        <v>248</v>
      </c>
      <c r="D97" s="221" t="s">
        <v>185</v>
      </c>
      <c r="E97" s="222" t="s">
        <v>622</v>
      </c>
      <c r="F97" s="223" t="s">
        <v>621</v>
      </c>
      <c r="G97" s="224" t="s">
        <v>588</v>
      </c>
      <c r="H97" s="225">
        <v>1</v>
      </c>
      <c r="I97" s="226"/>
      <c r="J97" s="227">
        <f>ROUND(I97*H97,2)</f>
        <v>0</v>
      </c>
      <c r="K97" s="223" t="s">
        <v>188</v>
      </c>
      <c r="L97" s="71"/>
      <c r="M97" s="228" t="s">
        <v>21</v>
      </c>
      <c r="N97" s="229" t="s">
        <v>46</v>
      </c>
      <c r="O97" s="46"/>
      <c r="P97" s="230">
        <f>O97*H97</f>
        <v>0</v>
      </c>
      <c r="Q97" s="230">
        <v>0</v>
      </c>
      <c r="R97" s="230">
        <f>Q97*H97</f>
        <v>0</v>
      </c>
      <c r="S97" s="230">
        <v>0</v>
      </c>
      <c r="T97" s="231">
        <f>S97*H97</f>
        <v>0</v>
      </c>
      <c r="AR97" s="23" t="s">
        <v>589</v>
      </c>
      <c r="AT97" s="23" t="s">
        <v>185</v>
      </c>
      <c r="AU97" s="23" t="s">
        <v>84</v>
      </c>
      <c r="AY97" s="23" t="s">
        <v>183</v>
      </c>
      <c r="BE97" s="232">
        <f>IF(N97="základní",J97,0)</f>
        <v>0</v>
      </c>
      <c r="BF97" s="232">
        <f>IF(N97="snížená",J97,0)</f>
        <v>0</v>
      </c>
      <c r="BG97" s="232">
        <f>IF(N97="zákl. přenesená",J97,0)</f>
        <v>0</v>
      </c>
      <c r="BH97" s="232">
        <f>IF(N97="sníž. přenesená",J97,0)</f>
        <v>0</v>
      </c>
      <c r="BI97" s="232">
        <f>IF(N97="nulová",J97,0)</f>
        <v>0</v>
      </c>
      <c r="BJ97" s="23" t="s">
        <v>16</v>
      </c>
      <c r="BK97" s="232">
        <f>ROUND(I97*H97,2)</f>
        <v>0</v>
      </c>
      <c r="BL97" s="23" t="s">
        <v>589</v>
      </c>
      <c r="BM97" s="23" t="s">
        <v>623</v>
      </c>
    </row>
    <row r="98" s="10" customFormat="1" ht="29.88" customHeight="1">
      <c r="B98" s="205"/>
      <c r="C98" s="206"/>
      <c r="D98" s="207" t="s">
        <v>74</v>
      </c>
      <c r="E98" s="219" t="s">
        <v>624</v>
      </c>
      <c r="F98" s="219" t="s">
        <v>625</v>
      </c>
      <c r="G98" s="206"/>
      <c r="H98" s="206"/>
      <c r="I98" s="209"/>
      <c r="J98" s="220">
        <f>BK98</f>
        <v>0</v>
      </c>
      <c r="K98" s="206"/>
      <c r="L98" s="211"/>
      <c r="M98" s="212"/>
      <c r="N98" s="213"/>
      <c r="O98" s="213"/>
      <c r="P98" s="214">
        <f>P99</f>
        <v>0</v>
      </c>
      <c r="Q98" s="213"/>
      <c r="R98" s="214">
        <f>R99</f>
        <v>0</v>
      </c>
      <c r="S98" s="213"/>
      <c r="T98" s="215">
        <f>T99</f>
        <v>0</v>
      </c>
      <c r="AR98" s="216" t="s">
        <v>219</v>
      </c>
      <c r="AT98" s="217" t="s">
        <v>74</v>
      </c>
      <c r="AU98" s="217" t="s">
        <v>16</v>
      </c>
      <c r="AY98" s="216" t="s">
        <v>183</v>
      </c>
      <c r="BK98" s="218">
        <f>BK99</f>
        <v>0</v>
      </c>
    </row>
    <row r="99" s="1" customFormat="1" ht="16.5" customHeight="1">
      <c r="B99" s="45"/>
      <c r="C99" s="221" t="s">
        <v>254</v>
      </c>
      <c r="D99" s="221" t="s">
        <v>185</v>
      </c>
      <c r="E99" s="222" t="s">
        <v>626</v>
      </c>
      <c r="F99" s="223" t="s">
        <v>625</v>
      </c>
      <c r="G99" s="224" t="s">
        <v>588</v>
      </c>
      <c r="H99" s="225">
        <v>1</v>
      </c>
      <c r="I99" s="226"/>
      <c r="J99" s="227">
        <f>ROUND(I99*H99,2)</f>
        <v>0</v>
      </c>
      <c r="K99" s="223" t="s">
        <v>188</v>
      </c>
      <c r="L99" s="71"/>
      <c r="M99" s="228" t="s">
        <v>21</v>
      </c>
      <c r="N99" s="284" t="s">
        <v>46</v>
      </c>
      <c r="O99" s="279"/>
      <c r="P99" s="285">
        <f>O99*H99</f>
        <v>0</v>
      </c>
      <c r="Q99" s="285">
        <v>0</v>
      </c>
      <c r="R99" s="285">
        <f>Q99*H99</f>
        <v>0</v>
      </c>
      <c r="S99" s="285">
        <v>0</v>
      </c>
      <c r="T99" s="286">
        <f>S99*H99</f>
        <v>0</v>
      </c>
      <c r="AR99" s="23" t="s">
        <v>589</v>
      </c>
      <c r="AT99" s="23" t="s">
        <v>185</v>
      </c>
      <c r="AU99" s="23" t="s">
        <v>84</v>
      </c>
      <c r="AY99" s="23" t="s">
        <v>183</v>
      </c>
      <c r="BE99" s="232">
        <f>IF(N99="základní",J99,0)</f>
        <v>0</v>
      </c>
      <c r="BF99" s="232">
        <f>IF(N99="snížená",J99,0)</f>
        <v>0</v>
      </c>
      <c r="BG99" s="232">
        <f>IF(N99="zákl. přenesená",J99,0)</f>
        <v>0</v>
      </c>
      <c r="BH99" s="232">
        <f>IF(N99="sníž. přenesená",J99,0)</f>
        <v>0</v>
      </c>
      <c r="BI99" s="232">
        <f>IF(N99="nulová",J99,0)</f>
        <v>0</v>
      </c>
      <c r="BJ99" s="23" t="s">
        <v>16</v>
      </c>
      <c r="BK99" s="232">
        <f>ROUND(I99*H99,2)</f>
        <v>0</v>
      </c>
      <c r="BL99" s="23" t="s">
        <v>589</v>
      </c>
      <c r="BM99" s="23" t="s">
        <v>627</v>
      </c>
    </row>
    <row r="100" s="1" customFormat="1" ht="6.96" customHeight="1">
      <c r="B100" s="66"/>
      <c r="C100" s="67"/>
      <c r="D100" s="67"/>
      <c r="E100" s="67"/>
      <c r="F100" s="67"/>
      <c r="G100" s="67"/>
      <c r="H100" s="67"/>
      <c r="I100" s="166"/>
      <c r="J100" s="67"/>
      <c r="K100" s="67"/>
      <c r="L100" s="71"/>
    </row>
  </sheetData>
  <sheetProtection sheet="1" autoFilter="0" formatColumns="0" formatRows="0" objects="1" scenarios="1" spinCount="100000" saltValue="OhyBjqaygIhk0Is+BRO4W4wYx53jDwqMnkJ9iUnhwxte9SfF8BETEe3adU8bhbdEGvJV87KS7j04e8twQjaFGw==" hashValue="oWPFp0HArehmLUE+vvvWkjlQjsPLExJcmE6pMIEQzPu7d5fq0Cj7COru1ptMLzr6dygHEeYkpndCav4grxbfGw==" algorithmName="SHA-512" password="CC35"/>
  <autoFilter ref="C81:K99"/>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87" customWidth="1"/>
    <col min="2" max="2" width="1.664063" style="287" customWidth="1"/>
    <col min="3" max="4" width="5" style="287" customWidth="1"/>
    <col min="5" max="5" width="11.67" style="287" customWidth="1"/>
    <col min="6" max="6" width="9.17" style="287" customWidth="1"/>
    <col min="7" max="7" width="5" style="287" customWidth="1"/>
    <col min="8" max="8" width="77.83" style="287" customWidth="1"/>
    <col min="9" max="10" width="20" style="287" customWidth="1"/>
    <col min="11" max="11" width="1.664063" style="287" customWidth="1"/>
  </cols>
  <sheetData>
    <row r="1" ht="37.5" customHeight="1"/>
    <row r="2" ht="7.5" customHeight="1">
      <c r="B2" s="288"/>
      <c r="C2" s="289"/>
      <c r="D2" s="289"/>
      <c r="E2" s="289"/>
      <c r="F2" s="289"/>
      <c r="G2" s="289"/>
      <c r="H2" s="289"/>
      <c r="I2" s="289"/>
      <c r="J2" s="289"/>
      <c r="K2" s="290"/>
    </row>
    <row r="3" s="14" customFormat="1" ht="45" customHeight="1">
      <c r="B3" s="291"/>
      <c r="C3" s="292" t="s">
        <v>628</v>
      </c>
      <c r="D3" s="292"/>
      <c r="E3" s="292"/>
      <c r="F3" s="292"/>
      <c r="G3" s="292"/>
      <c r="H3" s="292"/>
      <c r="I3" s="292"/>
      <c r="J3" s="292"/>
      <c r="K3" s="293"/>
    </row>
    <row r="4" ht="25.5" customHeight="1">
      <c r="B4" s="294"/>
      <c r="C4" s="295" t="s">
        <v>629</v>
      </c>
      <c r="D4" s="295"/>
      <c r="E4" s="295"/>
      <c r="F4" s="295"/>
      <c r="G4" s="295"/>
      <c r="H4" s="295"/>
      <c r="I4" s="295"/>
      <c r="J4" s="295"/>
      <c r="K4" s="296"/>
    </row>
    <row r="5" ht="5.25" customHeight="1">
      <c r="B5" s="294"/>
      <c r="C5" s="297"/>
      <c r="D5" s="297"/>
      <c r="E5" s="297"/>
      <c r="F5" s="297"/>
      <c r="G5" s="297"/>
      <c r="H5" s="297"/>
      <c r="I5" s="297"/>
      <c r="J5" s="297"/>
      <c r="K5" s="296"/>
    </row>
    <row r="6" ht="15" customHeight="1">
      <c r="B6" s="294"/>
      <c r="C6" s="298" t="s">
        <v>630</v>
      </c>
      <c r="D6" s="298"/>
      <c r="E6" s="298"/>
      <c r="F6" s="298"/>
      <c r="G6" s="298"/>
      <c r="H6" s="298"/>
      <c r="I6" s="298"/>
      <c r="J6" s="298"/>
      <c r="K6" s="296"/>
    </row>
    <row r="7" ht="15" customHeight="1">
      <c r="B7" s="299"/>
      <c r="C7" s="298" t="s">
        <v>631</v>
      </c>
      <c r="D7" s="298"/>
      <c r="E7" s="298"/>
      <c r="F7" s="298"/>
      <c r="G7" s="298"/>
      <c r="H7" s="298"/>
      <c r="I7" s="298"/>
      <c r="J7" s="298"/>
      <c r="K7" s="296"/>
    </row>
    <row r="8" ht="12.75" customHeight="1">
      <c r="B8" s="299"/>
      <c r="C8" s="298"/>
      <c r="D8" s="298"/>
      <c r="E8" s="298"/>
      <c r="F8" s="298"/>
      <c r="G8" s="298"/>
      <c r="H8" s="298"/>
      <c r="I8" s="298"/>
      <c r="J8" s="298"/>
      <c r="K8" s="296"/>
    </row>
    <row r="9" ht="15" customHeight="1">
      <c r="B9" s="299"/>
      <c r="C9" s="298" t="s">
        <v>632</v>
      </c>
      <c r="D9" s="298"/>
      <c r="E9" s="298"/>
      <c r="F9" s="298"/>
      <c r="G9" s="298"/>
      <c r="H9" s="298"/>
      <c r="I9" s="298"/>
      <c r="J9" s="298"/>
      <c r="K9" s="296"/>
    </row>
    <row r="10" ht="15" customHeight="1">
      <c r="B10" s="299"/>
      <c r="C10" s="298"/>
      <c r="D10" s="298" t="s">
        <v>633</v>
      </c>
      <c r="E10" s="298"/>
      <c r="F10" s="298"/>
      <c r="G10" s="298"/>
      <c r="H10" s="298"/>
      <c r="I10" s="298"/>
      <c r="J10" s="298"/>
      <c r="K10" s="296"/>
    </row>
    <row r="11" ht="15" customHeight="1">
      <c r="B11" s="299"/>
      <c r="C11" s="300"/>
      <c r="D11" s="298" t="s">
        <v>634</v>
      </c>
      <c r="E11" s="298"/>
      <c r="F11" s="298"/>
      <c r="G11" s="298"/>
      <c r="H11" s="298"/>
      <c r="I11" s="298"/>
      <c r="J11" s="298"/>
      <c r="K11" s="296"/>
    </row>
    <row r="12" ht="12.75" customHeight="1">
      <c r="B12" s="299"/>
      <c r="C12" s="300"/>
      <c r="D12" s="300"/>
      <c r="E12" s="300"/>
      <c r="F12" s="300"/>
      <c r="G12" s="300"/>
      <c r="H12" s="300"/>
      <c r="I12" s="300"/>
      <c r="J12" s="300"/>
      <c r="K12" s="296"/>
    </row>
    <row r="13" ht="15" customHeight="1">
      <c r="B13" s="299"/>
      <c r="C13" s="300"/>
      <c r="D13" s="298" t="s">
        <v>635</v>
      </c>
      <c r="E13" s="298"/>
      <c r="F13" s="298"/>
      <c r="G13" s="298"/>
      <c r="H13" s="298"/>
      <c r="I13" s="298"/>
      <c r="J13" s="298"/>
      <c r="K13" s="296"/>
    </row>
    <row r="14" ht="15" customHeight="1">
      <c r="B14" s="299"/>
      <c r="C14" s="300"/>
      <c r="D14" s="298" t="s">
        <v>636</v>
      </c>
      <c r="E14" s="298"/>
      <c r="F14" s="298"/>
      <c r="G14" s="298"/>
      <c r="H14" s="298"/>
      <c r="I14" s="298"/>
      <c r="J14" s="298"/>
      <c r="K14" s="296"/>
    </row>
    <row r="15" ht="15" customHeight="1">
      <c r="B15" s="299"/>
      <c r="C15" s="300"/>
      <c r="D15" s="298" t="s">
        <v>637</v>
      </c>
      <c r="E15" s="298"/>
      <c r="F15" s="298"/>
      <c r="G15" s="298"/>
      <c r="H15" s="298"/>
      <c r="I15" s="298"/>
      <c r="J15" s="298"/>
      <c r="K15" s="296"/>
    </row>
    <row r="16" ht="15" customHeight="1">
      <c r="B16" s="299"/>
      <c r="C16" s="300"/>
      <c r="D16" s="300"/>
      <c r="E16" s="301" t="s">
        <v>82</v>
      </c>
      <c r="F16" s="298" t="s">
        <v>638</v>
      </c>
      <c r="G16" s="298"/>
      <c r="H16" s="298"/>
      <c r="I16" s="298"/>
      <c r="J16" s="298"/>
      <c r="K16" s="296"/>
    </row>
    <row r="17" ht="15" customHeight="1">
      <c r="B17" s="299"/>
      <c r="C17" s="300"/>
      <c r="D17" s="300"/>
      <c r="E17" s="301" t="s">
        <v>639</v>
      </c>
      <c r="F17" s="298" t="s">
        <v>640</v>
      </c>
      <c r="G17" s="298"/>
      <c r="H17" s="298"/>
      <c r="I17" s="298"/>
      <c r="J17" s="298"/>
      <c r="K17" s="296"/>
    </row>
    <row r="18" ht="15" customHeight="1">
      <c r="B18" s="299"/>
      <c r="C18" s="300"/>
      <c r="D18" s="300"/>
      <c r="E18" s="301" t="s">
        <v>641</v>
      </c>
      <c r="F18" s="298" t="s">
        <v>642</v>
      </c>
      <c r="G18" s="298"/>
      <c r="H18" s="298"/>
      <c r="I18" s="298"/>
      <c r="J18" s="298"/>
      <c r="K18" s="296"/>
    </row>
    <row r="19" ht="15" customHeight="1">
      <c r="B19" s="299"/>
      <c r="C19" s="300"/>
      <c r="D19" s="300"/>
      <c r="E19" s="301" t="s">
        <v>643</v>
      </c>
      <c r="F19" s="298" t="s">
        <v>644</v>
      </c>
      <c r="G19" s="298"/>
      <c r="H19" s="298"/>
      <c r="I19" s="298"/>
      <c r="J19" s="298"/>
      <c r="K19" s="296"/>
    </row>
    <row r="20" ht="15" customHeight="1">
      <c r="B20" s="299"/>
      <c r="C20" s="300"/>
      <c r="D20" s="300"/>
      <c r="E20" s="301" t="s">
        <v>645</v>
      </c>
      <c r="F20" s="298" t="s">
        <v>646</v>
      </c>
      <c r="G20" s="298"/>
      <c r="H20" s="298"/>
      <c r="I20" s="298"/>
      <c r="J20" s="298"/>
      <c r="K20" s="296"/>
    </row>
    <row r="21" ht="15" customHeight="1">
      <c r="B21" s="299"/>
      <c r="C21" s="300"/>
      <c r="D21" s="300"/>
      <c r="E21" s="301" t="s">
        <v>647</v>
      </c>
      <c r="F21" s="298" t="s">
        <v>648</v>
      </c>
      <c r="G21" s="298"/>
      <c r="H21" s="298"/>
      <c r="I21" s="298"/>
      <c r="J21" s="298"/>
      <c r="K21" s="296"/>
    </row>
    <row r="22" ht="12.75" customHeight="1">
      <c r="B22" s="299"/>
      <c r="C22" s="300"/>
      <c r="D22" s="300"/>
      <c r="E22" s="300"/>
      <c r="F22" s="300"/>
      <c r="G22" s="300"/>
      <c r="H22" s="300"/>
      <c r="I22" s="300"/>
      <c r="J22" s="300"/>
      <c r="K22" s="296"/>
    </row>
    <row r="23" ht="15" customHeight="1">
      <c r="B23" s="299"/>
      <c r="C23" s="298" t="s">
        <v>649</v>
      </c>
      <c r="D23" s="298"/>
      <c r="E23" s="298"/>
      <c r="F23" s="298"/>
      <c r="G23" s="298"/>
      <c r="H23" s="298"/>
      <c r="I23" s="298"/>
      <c r="J23" s="298"/>
      <c r="K23" s="296"/>
    </row>
    <row r="24" ht="15" customHeight="1">
      <c r="B24" s="299"/>
      <c r="C24" s="298" t="s">
        <v>650</v>
      </c>
      <c r="D24" s="298"/>
      <c r="E24" s="298"/>
      <c r="F24" s="298"/>
      <c r="G24" s="298"/>
      <c r="H24" s="298"/>
      <c r="I24" s="298"/>
      <c r="J24" s="298"/>
      <c r="K24" s="296"/>
    </row>
    <row r="25" ht="15" customHeight="1">
      <c r="B25" s="299"/>
      <c r="C25" s="298"/>
      <c r="D25" s="298" t="s">
        <v>651</v>
      </c>
      <c r="E25" s="298"/>
      <c r="F25" s="298"/>
      <c r="G25" s="298"/>
      <c r="H25" s="298"/>
      <c r="I25" s="298"/>
      <c r="J25" s="298"/>
      <c r="K25" s="296"/>
    </row>
    <row r="26" ht="15" customHeight="1">
      <c r="B26" s="299"/>
      <c r="C26" s="300"/>
      <c r="D26" s="298" t="s">
        <v>652</v>
      </c>
      <c r="E26" s="298"/>
      <c r="F26" s="298"/>
      <c r="G26" s="298"/>
      <c r="H26" s="298"/>
      <c r="I26" s="298"/>
      <c r="J26" s="298"/>
      <c r="K26" s="296"/>
    </row>
    <row r="27" ht="12.75" customHeight="1">
      <c r="B27" s="299"/>
      <c r="C27" s="300"/>
      <c r="D27" s="300"/>
      <c r="E27" s="300"/>
      <c r="F27" s="300"/>
      <c r="G27" s="300"/>
      <c r="H27" s="300"/>
      <c r="I27" s="300"/>
      <c r="J27" s="300"/>
      <c r="K27" s="296"/>
    </row>
    <row r="28" ht="15" customHeight="1">
      <c r="B28" s="299"/>
      <c r="C28" s="300"/>
      <c r="D28" s="298" t="s">
        <v>653</v>
      </c>
      <c r="E28" s="298"/>
      <c r="F28" s="298"/>
      <c r="G28" s="298"/>
      <c r="H28" s="298"/>
      <c r="I28" s="298"/>
      <c r="J28" s="298"/>
      <c r="K28" s="296"/>
    </row>
    <row r="29" ht="15" customHeight="1">
      <c r="B29" s="299"/>
      <c r="C29" s="300"/>
      <c r="D29" s="298" t="s">
        <v>654</v>
      </c>
      <c r="E29" s="298"/>
      <c r="F29" s="298"/>
      <c r="G29" s="298"/>
      <c r="H29" s="298"/>
      <c r="I29" s="298"/>
      <c r="J29" s="298"/>
      <c r="K29" s="296"/>
    </row>
    <row r="30" ht="12.75" customHeight="1">
      <c r="B30" s="299"/>
      <c r="C30" s="300"/>
      <c r="D30" s="300"/>
      <c r="E30" s="300"/>
      <c r="F30" s="300"/>
      <c r="G30" s="300"/>
      <c r="H30" s="300"/>
      <c r="I30" s="300"/>
      <c r="J30" s="300"/>
      <c r="K30" s="296"/>
    </row>
    <row r="31" ht="15" customHeight="1">
      <c r="B31" s="299"/>
      <c r="C31" s="300"/>
      <c r="D31" s="298" t="s">
        <v>655</v>
      </c>
      <c r="E31" s="298"/>
      <c r="F31" s="298"/>
      <c r="G31" s="298"/>
      <c r="H31" s="298"/>
      <c r="I31" s="298"/>
      <c r="J31" s="298"/>
      <c r="K31" s="296"/>
    </row>
    <row r="32" ht="15" customHeight="1">
      <c r="B32" s="299"/>
      <c r="C32" s="300"/>
      <c r="D32" s="298" t="s">
        <v>656</v>
      </c>
      <c r="E32" s="298"/>
      <c r="F32" s="298"/>
      <c r="G32" s="298"/>
      <c r="H32" s="298"/>
      <c r="I32" s="298"/>
      <c r="J32" s="298"/>
      <c r="K32" s="296"/>
    </row>
    <row r="33" ht="15" customHeight="1">
      <c r="B33" s="299"/>
      <c r="C33" s="300"/>
      <c r="D33" s="298" t="s">
        <v>657</v>
      </c>
      <c r="E33" s="298"/>
      <c r="F33" s="298"/>
      <c r="G33" s="298"/>
      <c r="H33" s="298"/>
      <c r="I33" s="298"/>
      <c r="J33" s="298"/>
      <c r="K33" s="296"/>
    </row>
    <row r="34" ht="15" customHeight="1">
      <c r="B34" s="299"/>
      <c r="C34" s="300"/>
      <c r="D34" s="298"/>
      <c r="E34" s="302" t="s">
        <v>168</v>
      </c>
      <c r="F34" s="298"/>
      <c r="G34" s="298" t="s">
        <v>658</v>
      </c>
      <c r="H34" s="298"/>
      <c r="I34" s="298"/>
      <c r="J34" s="298"/>
      <c r="K34" s="296"/>
    </row>
    <row r="35" ht="30.75" customHeight="1">
      <c r="B35" s="299"/>
      <c r="C35" s="300"/>
      <c r="D35" s="298"/>
      <c r="E35" s="302" t="s">
        <v>659</v>
      </c>
      <c r="F35" s="298"/>
      <c r="G35" s="298" t="s">
        <v>660</v>
      </c>
      <c r="H35" s="298"/>
      <c r="I35" s="298"/>
      <c r="J35" s="298"/>
      <c r="K35" s="296"/>
    </row>
    <row r="36" ht="15" customHeight="1">
      <c r="B36" s="299"/>
      <c r="C36" s="300"/>
      <c r="D36" s="298"/>
      <c r="E36" s="302" t="s">
        <v>56</v>
      </c>
      <c r="F36" s="298"/>
      <c r="G36" s="298" t="s">
        <v>661</v>
      </c>
      <c r="H36" s="298"/>
      <c r="I36" s="298"/>
      <c r="J36" s="298"/>
      <c r="K36" s="296"/>
    </row>
    <row r="37" ht="15" customHeight="1">
      <c r="B37" s="299"/>
      <c r="C37" s="300"/>
      <c r="D37" s="298"/>
      <c r="E37" s="302" t="s">
        <v>169</v>
      </c>
      <c r="F37" s="298"/>
      <c r="G37" s="298" t="s">
        <v>662</v>
      </c>
      <c r="H37" s="298"/>
      <c r="I37" s="298"/>
      <c r="J37" s="298"/>
      <c r="K37" s="296"/>
    </row>
    <row r="38" ht="15" customHeight="1">
      <c r="B38" s="299"/>
      <c r="C38" s="300"/>
      <c r="D38" s="298"/>
      <c r="E38" s="302" t="s">
        <v>170</v>
      </c>
      <c r="F38" s="298"/>
      <c r="G38" s="298" t="s">
        <v>663</v>
      </c>
      <c r="H38" s="298"/>
      <c r="I38" s="298"/>
      <c r="J38" s="298"/>
      <c r="K38" s="296"/>
    </row>
    <row r="39" ht="15" customHeight="1">
      <c r="B39" s="299"/>
      <c r="C39" s="300"/>
      <c r="D39" s="298"/>
      <c r="E39" s="302" t="s">
        <v>171</v>
      </c>
      <c r="F39" s="298"/>
      <c r="G39" s="298" t="s">
        <v>664</v>
      </c>
      <c r="H39" s="298"/>
      <c r="I39" s="298"/>
      <c r="J39" s="298"/>
      <c r="K39" s="296"/>
    </row>
    <row r="40" ht="15" customHeight="1">
      <c r="B40" s="299"/>
      <c r="C40" s="300"/>
      <c r="D40" s="298"/>
      <c r="E40" s="302" t="s">
        <v>665</v>
      </c>
      <c r="F40" s="298"/>
      <c r="G40" s="298" t="s">
        <v>666</v>
      </c>
      <c r="H40" s="298"/>
      <c r="I40" s="298"/>
      <c r="J40" s="298"/>
      <c r="K40" s="296"/>
    </row>
    <row r="41" ht="15" customHeight="1">
      <c r="B41" s="299"/>
      <c r="C41" s="300"/>
      <c r="D41" s="298"/>
      <c r="E41" s="302"/>
      <c r="F41" s="298"/>
      <c r="G41" s="298" t="s">
        <v>667</v>
      </c>
      <c r="H41" s="298"/>
      <c r="I41" s="298"/>
      <c r="J41" s="298"/>
      <c r="K41" s="296"/>
    </row>
    <row r="42" ht="15" customHeight="1">
      <c r="B42" s="299"/>
      <c r="C42" s="300"/>
      <c r="D42" s="298"/>
      <c r="E42" s="302" t="s">
        <v>668</v>
      </c>
      <c r="F42" s="298"/>
      <c r="G42" s="298" t="s">
        <v>669</v>
      </c>
      <c r="H42" s="298"/>
      <c r="I42" s="298"/>
      <c r="J42" s="298"/>
      <c r="K42" s="296"/>
    </row>
    <row r="43" ht="15" customHeight="1">
      <c r="B43" s="299"/>
      <c r="C43" s="300"/>
      <c r="D43" s="298"/>
      <c r="E43" s="302" t="s">
        <v>173</v>
      </c>
      <c r="F43" s="298"/>
      <c r="G43" s="298" t="s">
        <v>670</v>
      </c>
      <c r="H43" s="298"/>
      <c r="I43" s="298"/>
      <c r="J43" s="298"/>
      <c r="K43" s="296"/>
    </row>
    <row r="44" ht="12.75" customHeight="1">
      <c r="B44" s="299"/>
      <c r="C44" s="300"/>
      <c r="D44" s="298"/>
      <c r="E44" s="298"/>
      <c r="F44" s="298"/>
      <c r="G44" s="298"/>
      <c r="H44" s="298"/>
      <c r="I44" s="298"/>
      <c r="J44" s="298"/>
      <c r="K44" s="296"/>
    </row>
    <row r="45" ht="15" customHeight="1">
      <c r="B45" s="299"/>
      <c r="C45" s="300"/>
      <c r="D45" s="298" t="s">
        <v>671</v>
      </c>
      <c r="E45" s="298"/>
      <c r="F45" s="298"/>
      <c r="G45" s="298"/>
      <c r="H45" s="298"/>
      <c r="I45" s="298"/>
      <c r="J45" s="298"/>
      <c r="K45" s="296"/>
    </row>
    <row r="46" ht="15" customHeight="1">
      <c r="B46" s="299"/>
      <c r="C46" s="300"/>
      <c r="D46" s="300"/>
      <c r="E46" s="298" t="s">
        <v>672</v>
      </c>
      <c r="F46" s="298"/>
      <c r="G46" s="298"/>
      <c r="H46" s="298"/>
      <c r="I46" s="298"/>
      <c r="J46" s="298"/>
      <c r="K46" s="296"/>
    </row>
    <row r="47" ht="15" customHeight="1">
      <c r="B47" s="299"/>
      <c r="C47" s="300"/>
      <c r="D47" s="300"/>
      <c r="E47" s="298" t="s">
        <v>673</v>
      </c>
      <c r="F47" s="298"/>
      <c r="G47" s="298"/>
      <c r="H47" s="298"/>
      <c r="I47" s="298"/>
      <c r="J47" s="298"/>
      <c r="K47" s="296"/>
    </row>
    <row r="48" ht="15" customHeight="1">
      <c r="B48" s="299"/>
      <c r="C48" s="300"/>
      <c r="D48" s="300"/>
      <c r="E48" s="298" t="s">
        <v>674</v>
      </c>
      <c r="F48" s="298"/>
      <c r="G48" s="298"/>
      <c r="H48" s="298"/>
      <c r="I48" s="298"/>
      <c r="J48" s="298"/>
      <c r="K48" s="296"/>
    </row>
    <row r="49" ht="15" customHeight="1">
      <c r="B49" s="299"/>
      <c r="C49" s="300"/>
      <c r="D49" s="298" t="s">
        <v>675</v>
      </c>
      <c r="E49" s="298"/>
      <c r="F49" s="298"/>
      <c r="G49" s="298"/>
      <c r="H49" s="298"/>
      <c r="I49" s="298"/>
      <c r="J49" s="298"/>
      <c r="K49" s="296"/>
    </row>
    <row r="50" ht="25.5" customHeight="1">
      <c r="B50" s="294"/>
      <c r="C50" s="295" t="s">
        <v>676</v>
      </c>
      <c r="D50" s="295"/>
      <c r="E50" s="295"/>
      <c r="F50" s="295"/>
      <c r="G50" s="295"/>
      <c r="H50" s="295"/>
      <c r="I50" s="295"/>
      <c r="J50" s="295"/>
      <c r="K50" s="296"/>
    </row>
    <row r="51" ht="5.25" customHeight="1">
      <c r="B51" s="294"/>
      <c r="C51" s="297"/>
      <c r="D51" s="297"/>
      <c r="E51" s="297"/>
      <c r="F51" s="297"/>
      <c r="G51" s="297"/>
      <c r="H51" s="297"/>
      <c r="I51" s="297"/>
      <c r="J51" s="297"/>
      <c r="K51" s="296"/>
    </row>
    <row r="52" ht="15" customHeight="1">
      <c r="B52" s="294"/>
      <c r="C52" s="298" t="s">
        <v>677</v>
      </c>
      <c r="D52" s="298"/>
      <c r="E52" s="298"/>
      <c r="F52" s="298"/>
      <c r="G52" s="298"/>
      <c r="H52" s="298"/>
      <c r="I52" s="298"/>
      <c r="J52" s="298"/>
      <c r="K52" s="296"/>
    </row>
    <row r="53" ht="15" customHeight="1">
      <c r="B53" s="294"/>
      <c r="C53" s="298" t="s">
        <v>678</v>
      </c>
      <c r="D53" s="298"/>
      <c r="E53" s="298"/>
      <c r="F53" s="298"/>
      <c r="G53" s="298"/>
      <c r="H53" s="298"/>
      <c r="I53" s="298"/>
      <c r="J53" s="298"/>
      <c r="K53" s="296"/>
    </row>
    <row r="54" ht="12.75" customHeight="1">
      <c r="B54" s="294"/>
      <c r="C54" s="298"/>
      <c r="D54" s="298"/>
      <c r="E54" s="298"/>
      <c r="F54" s="298"/>
      <c r="G54" s="298"/>
      <c r="H54" s="298"/>
      <c r="I54" s="298"/>
      <c r="J54" s="298"/>
      <c r="K54" s="296"/>
    </row>
    <row r="55" ht="15" customHeight="1">
      <c r="B55" s="294"/>
      <c r="C55" s="298" t="s">
        <v>679</v>
      </c>
      <c r="D55" s="298"/>
      <c r="E55" s="298"/>
      <c r="F55" s="298"/>
      <c r="G55" s="298"/>
      <c r="H55" s="298"/>
      <c r="I55" s="298"/>
      <c r="J55" s="298"/>
      <c r="K55" s="296"/>
    </row>
    <row r="56" ht="15" customHeight="1">
      <c r="B56" s="294"/>
      <c r="C56" s="300"/>
      <c r="D56" s="298" t="s">
        <v>680</v>
      </c>
      <c r="E56" s="298"/>
      <c r="F56" s="298"/>
      <c r="G56" s="298"/>
      <c r="H56" s="298"/>
      <c r="I56" s="298"/>
      <c r="J56" s="298"/>
      <c r="K56" s="296"/>
    </row>
    <row r="57" ht="15" customHeight="1">
      <c r="B57" s="294"/>
      <c r="C57" s="300"/>
      <c r="D57" s="298" t="s">
        <v>681</v>
      </c>
      <c r="E57" s="298"/>
      <c r="F57" s="298"/>
      <c r="G57" s="298"/>
      <c r="H57" s="298"/>
      <c r="I57" s="298"/>
      <c r="J57" s="298"/>
      <c r="K57" s="296"/>
    </row>
    <row r="58" ht="15" customHeight="1">
      <c r="B58" s="294"/>
      <c r="C58" s="300"/>
      <c r="D58" s="298" t="s">
        <v>682</v>
      </c>
      <c r="E58" s="298"/>
      <c r="F58" s="298"/>
      <c r="G58" s="298"/>
      <c r="H58" s="298"/>
      <c r="I58" s="298"/>
      <c r="J58" s="298"/>
      <c r="K58" s="296"/>
    </row>
    <row r="59" ht="15" customHeight="1">
      <c r="B59" s="294"/>
      <c r="C59" s="300"/>
      <c r="D59" s="298" t="s">
        <v>683</v>
      </c>
      <c r="E59" s="298"/>
      <c r="F59" s="298"/>
      <c r="G59" s="298"/>
      <c r="H59" s="298"/>
      <c r="I59" s="298"/>
      <c r="J59" s="298"/>
      <c r="K59" s="296"/>
    </row>
    <row r="60" ht="15" customHeight="1">
      <c r="B60" s="294"/>
      <c r="C60" s="300"/>
      <c r="D60" s="303" t="s">
        <v>684</v>
      </c>
      <c r="E60" s="303"/>
      <c r="F60" s="303"/>
      <c r="G60" s="303"/>
      <c r="H60" s="303"/>
      <c r="I60" s="303"/>
      <c r="J60" s="303"/>
      <c r="K60" s="296"/>
    </row>
    <row r="61" ht="15" customHeight="1">
      <c r="B61" s="294"/>
      <c r="C61" s="300"/>
      <c r="D61" s="298" t="s">
        <v>685</v>
      </c>
      <c r="E61" s="298"/>
      <c r="F61" s="298"/>
      <c r="G61" s="298"/>
      <c r="H61" s="298"/>
      <c r="I61" s="298"/>
      <c r="J61" s="298"/>
      <c r="K61" s="296"/>
    </row>
    <row r="62" ht="12.75" customHeight="1">
      <c r="B62" s="294"/>
      <c r="C62" s="300"/>
      <c r="D62" s="300"/>
      <c r="E62" s="304"/>
      <c r="F62" s="300"/>
      <c r="G62" s="300"/>
      <c r="H62" s="300"/>
      <c r="I62" s="300"/>
      <c r="J62" s="300"/>
      <c r="K62" s="296"/>
    </row>
    <row r="63" ht="15" customHeight="1">
      <c r="B63" s="294"/>
      <c r="C63" s="300"/>
      <c r="D63" s="298" t="s">
        <v>686</v>
      </c>
      <c r="E63" s="298"/>
      <c r="F63" s="298"/>
      <c r="G63" s="298"/>
      <c r="H63" s="298"/>
      <c r="I63" s="298"/>
      <c r="J63" s="298"/>
      <c r="K63" s="296"/>
    </row>
    <row r="64" ht="15" customHeight="1">
      <c r="B64" s="294"/>
      <c r="C64" s="300"/>
      <c r="D64" s="303" t="s">
        <v>687</v>
      </c>
      <c r="E64" s="303"/>
      <c r="F64" s="303"/>
      <c r="G64" s="303"/>
      <c r="H64" s="303"/>
      <c r="I64" s="303"/>
      <c r="J64" s="303"/>
      <c r="K64" s="296"/>
    </row>
    <row r="65" ht="15" customHeight="1">
      <c r="B65" s="294"/>
      <c r="C65" s="300"/>
      <c r="D65" s="298" t="s">
        <v>688</v>
      </c>
      <c r="E65" s="298"/>
      <c r="F65" s="298"/>
      <c r="G65" s="298"/>
      <c r="H65" s="298"/>
      <c r="I65" s="298"/>
      <c r="J65" s="298"/>
      <c r="K65" s="296"/>
    </row>
    <row r="66" ht="15" customHeight="1">
      <c r="B66" s="294"/>
      <c r="C66" s="300"/>
      <c r="D66" s="298" t="s">
        <v>689</v>
      </c>
      <c r="E66" s="298"/>
      <c r="F66" s="298"/>
      <c r="G66" s="298"/>
      <c r="H66" s="298"/>
      <c r="I66" s="298"/>
      <c r="J66" s="298"/>
      <c r="K66" s="296"/>
    </row>
    <row r="67" ht="15" customHeight="1">
      <c r="B67" s="294"/>
      <c r="C67" s="300"/>
      <c r="D67" s="298" t="s">
        <v>690</v>
      </c>
      <c r="E67" s="298"/>
      <c r="F67" s="298"/>
      <c r="G67" s="298"/>
      <c r="H67" s="298"/>
      <c r="I67" s="298"/>
      <c r="J67" s="298"/>
      <c r="K67" s="296"/>
    </row>
    <row r="68" ht="15" customHeight="1">
      <c r="B68" s="294"/>
      <c r="C68" s="300"/>
      <c r="D68" s="298" t="s">
        <v>691</v>
      </c>
      <c r="E68" s="298"/>
      <c r="F68" s="298"/>
      <c r="G68" s="298"/>
      <c r="H68" s="298"/>
      <c r="I68" s="298"/>
      <c r="J68" s="298"/>
      <c r="K68" s="296"/>
    </row>
    <row r="69" ht="12.75" customHeight="1">
      <c r="B69" s="305"/>
      <c r="C69" s="306"/>
      <c r="D69" s="306"/>
      <c r="E69" s="306"/>
      <c r="F69" s="306"/>
      <c r="G69" s="306"/>
      <c r="H69" s="306"/>
      <c r="I69" s="306"/>
      <c r="J69" s="306"/>
      <c r="K69" s="307"/>
    </row>
    <row r="70" ht="18.75" customHeight="1">
      <c r="B70" s="308"/>
      <c r="C70" s="308"/>
      <c r="D70" s="308"/>
      <c r="E70" s="308"/>
      <c r="F70" s="308"/>
      <c r="G70" s="308"/>
      <c r="H70" s="308"/>
      <c r="I70" s="308"/>
      <c r="J70" s="308"/>
      <c r="K70" s="309"/>
    </row>
    <row r="71" ht="18.75" customHeight="1">
      <c r="B71" s="309"/>
      <c r="C71" s="309"/>
      <c r="D71" s="309"/>
      <c r="E71" s="309"/>
      <c r="F71" s="309"/>
      <c r="G71" s="309"/>
      <c r="H71" s="309"/>
      <c r="I71" s="309"/>
      <c r="J71" s="309"/>
      <c r="K71" s="309"/>
    </row>
    <row r="72" ht="7.5" customHeight="1">
      <c r="B72" s="310"/>
      <c r="C72" s="311"/>
      <c r="D72" s="311"/>
      <c r="E72" s="311"/>
      <c r="F72" s="311"/>
      <c r="G72" s="311"/>
      <c r="H72" s="311"/>
      <c r="I72" s="311"/>
      <c r="J72" s="311"/>
      <c r="K72" s="312"/>
    </row>
    <row r="73" ht="45" customHeight="1">
      <c r="B73" s="313"/>
      <c r="C73" s="314" t="s">
        <v>95</v>
      </c>
      <c r="D73" s="314"/>
      <c r="E73" s="314"/>
      <c r="F73" s="314"/>
      <c r="G73" s="314"/>
      <c r="H73" s="314"/>
      <c r="I73" s="314"/>
      <c r="J73" s="314"/>
      <c r="K73" s="315"/>
    </row>
    <row r="74" ht="17.25" customHeight="1">
      <c r="B74" s="313"/>
      <c r="C74" s="316" t="s">
        <v>692</v>
      </c>
      <c r="D74" s="316"/>
      <c r="E74" s="316"/>
      <c r="F74" s="316" t="s">
        <v>693</v>
      </c>
      <c r="G74" s="317"/>
      <c r="H74" s="316" t="s">
        <v>169</v>
      </c>
      <c r="I74" s="316" t="s">
        <v>60</v>
      </c>
      <c r="J74" s="316" t="s">
        <v>694</v>
      </c>
      <c r="K74" s="315"/>
    </row>
    <row r="75" ht="17.25" customHeight="1">
      <c r="B75" s="313"/>
      <c r="C75" s="318" t="s">
        <v>695</v>
      </c>
      <c r="D75" s="318"/>
      <c r="E75" s="318"/>
      <c r="F75" s="319" t="s">
        <v>696</v>
      </c>
      <c r="G75" s="320"/>
      <c r="H75" s="318"/>
      <c r="I75" s="318"/>
      <c r="J75" s="318" t="s">
        <v>697</v>
      </c>
      <c r="K75" s="315"/>
    </row>
    <row r="76" ht="5.25" customHeight="1">
      <c r="B76" s="313"/>
      <c r="C76" s="321"/>
      <c r="D76" s="321"/>
      <c r="E76" s="321"/>
      <c r="F76" s="321"/>
      <c r="G76" s="322"/>
      <c r="H76" s="321"/>
      <c r="I76" s="321"/>
      <c r="J76" s="321"/>
      <c r="K76" s="315"/>
    </row>
    <row r="77" ht="15" customHeight="1">
      <c r="B77" s="313"/>
      <c r="C77" s="302" t="s">
        <v>56</v>
      </c>
      <c r="D77" s="321"/>
      <c r="E77" s="321"/>
      <c r="F77" s="323" t="s">
        <v>698</v>
      </c>
      <c r="G77" s="322"/>
      <c r="H77" s="302" t="s">
        <v>699</v>
      </c>
      <c r="I77" s="302" t="s">
        <v>700</v>
      </c>
      <c r="J77" s="302">
        <v>20</v>
      </c>
      <c r="K77" s="315"/>
    </row>
    <row r="78" ht="15" customHeight="1">
      <c r="B78" s="313"/>
      <c r="C78" s="302" t="s">
        <v>701</v>
      </c>
      <c r="D78" s="302"/>
      <c r="E78" s="302"/>
      <c r="F78" s="323" t="s">
        <v>698</v>
      </c>
      <c r="G78" s="322"/>
      <c r="H78" s="302" t="s">
        <v>702</v>
      </c>
      <c r="I78" s="302" t="s">
        <v>700</v>
      </c>
      <c r="J78" s="302">
        <v>120</v>
      </c>
      <c r="K78" s="315"/>
    </row>
    <row r="79" ht="15" customHeight="1">
      <c r="B79" s="324"/>
      <c r="C79" s="302" t="s">
        <v>703</v>
      </c>
      <c r="D79" s="302"/>
      <c r="E79" s="302"/>
      <c r="F79" s="323" t="s">
        <v>704</v>
      </c>
      <c r="G79" s="322"/>
      <c r="H79" s="302" t="s">
        <v>705</v>
      </c>
      <c r="I79" s="302" t="s">
        <v>700</v>
      </c>
      <c r="J79" s="302">
        <v>50</v>
      </c>
      <c r="K79" s="315"/>
    </row>
    <row r="80" ht="15" customHeight="1">
      <c r="B80" s="324"/>
      <c r="C80" s="302" t="s">
        <v>706</v>
      </c>
      <c r="D80" s="302"/>
      <c r="E80" s="302"/>
      <c r="F80" s="323" t="s">
        <v>698</v>
      </c>
      <c r="G80" s="322"/>
      <c r="H80" s="302" t="s">
        <v>707</v>
      </c>
      <c r="I80" s="302" t="s">
        <v>708</v>
      </c>
      <c r="J80" s="302"/>
      <c r="K80" s="315"/>
    </row>
    <row r="81" ht="15" customHeight="1">
      <c r="B81" s="324"/>
      <c r="C81" s="325" t="s">
        <v>709</v>
      </c>
      <c r="D81" s="325"/>
      <c r="E81" s="325"/>
      <c r="F81" s="326" t="s">
        <v>704</v>
      </c>
      <c r="G81" s="325"/>
      <c r="H81" s="325" t="s">
        <v>710</v>
      </c>
      <c r="I81" s="325" t="s">
        <v>700</v>
      </c>
      <c r="J81" s="325">
        <v>15</v>
      </c>
      <c r="K81" s="315"/>
    </row>
    <row r="82" ht="15" customHeight="1">
      <c r="B82" s="324"/>
      <c r="C82" s="325" t="s">
        <v>711</v>
      </c>
      <c r="D82" s="325"/>
      <c r="E82" s="325"/>
      <c r="F82" s="326" t="s">
        <v>704</v>
      </c>
      <c r="G82" s="325"/>
      <c r="H82" s="325" t="s">
        <v>712</v>
      </c>
      <c r="I82" s="325" t="s">
        <v>700</v>
      </c>
      <c r="J82" s="325">
        <v>15</v>
      </c>
      <c r="K82" s="315"/>
    </row>
    <row r="83" ht="15" customHeight="1">
      <c r="B83" s="324"/>
      <c r="C83" s="325" t="s">
        <v>713</v>
      </c>
      <c r="D83" s="325"/>
      <c r="E83" s="325"/>
      <c r="F83" s="326" t="s">
        <v>704</v>
      </c>
      <c r="G83" s="325"/>
      <c r="H83" s="325" t="s">
        <v>714</v>
      </c>
      <c r="I83" s="325" t="s">
        <v>700</v>
      </c>
      <c r="J83" s="325">
        <v>20</v>
      </c>
      <c r="K83" s="315"/>
    </row>
    <row r="84" ht="15" customHeight="1">
      <c r="B84" s="324"/>
      <c r="C84" s="325" t="s">
        <v>715</v>
      </c>
      <c r="D84" s="325"/>
      <c r="E84" s="325"/>
      <c r="F84" s="326" t="s">
        <v>704</v>
      </c>
      <c r="G84" s="325"/>
      <c r="H84" s="325" t="s">
        <v>716</v>
      </c>
      <c r="I84" s="325" t="s">
        <v>700</v>
      </c>
      <c r="J84" s="325">
        <v>20</v>
      </c>
      <c r="K84" s="315"/>
    </row>
    <row r="85" ht="15" customHeight="1">
      <c r="B85" s="324"/>
      <c r="C85" s="302" t="s">
        <v>717</v>
      </c>
      <c r="D85" s="302"/>
      <c r="E85" s="302"/>
      <c r="F85" s="323" t="s">
        <v>704</v>
      </c>
      <c r="G85" s="322"/>
      <c r="H85" s="302" t="s">
        <v>718</v>
      </c>
      <c r="I85" s="302" t="s">
        <v>700</v>
      </c>
      <c r="J85" s="302">
        <v>50</v>
      </c>
      <c r="K85" s="315"/>
    </row>
    <row r="86" ht="15" customHeight="1">
      <c r="B86" s="324"/>
      <c r="C86" s="302" t="s">
        <v>719</v>
      </c>
      <c r="D86" s="302"/>
      <c r="E86" s="302"/>
      <c r="F86" s="323" t="s">
        <v>704</v>
      </c>
      <c r="G86" s="322"/>
      <c r="H86" s="302" t="s">
        <v>720</v>
      </c>
      <c r="I86" s="302" t="s">
        <v>700</v>
      </c>
      <c r="J86" s="302">
        <v>20</v>
      </c>
      <c r="K86" s="315"/>
    </row>
    <row r="87" ht="15" customHeight="1">
      <c r="B87" s="324"/>
      <c r="C87" s="302" t="s">
        <v>721</v>
      </c>
      <c r="D87" s="302"/>
      <c r="E87" s="302"/>
      <c r="F87" s="323" t="s">
        <v>704</v>
      </c>
      <c r="G87" s="322"/>
      <c r="H87" s="302" t="s">
        <v>722</v>
      </c>
      <c r="I87" s="302" t="s">
        <v>700</v>
      </c>
      <c r="J87" s="302">
        <v>20</v>
      </c>
      <c r="K87" s="315"/>
    </row>
    <row r="88" ht="15" customHeight="1">
      <c r="B88" s="324"/>
      <c r="C88" s="302" t="s">
        <v>723</v>
      </c>
      <c r="D88" s="302"/>
      <c r="E88" s="302"/>
      <c r="F88" s="323" t="s">
        <v>704</v>
      </c>
      <c r="G88" s="322"/>
      <c r="H88" s="302" t="s">
        <v>724</v>
      </c>
      <c r="I88" s="302" t="s">
        <v>700</v>
      </c>
      <c r="J88" s="302">
        <v>50</v>
      </c>
      <c r="K88" s="315"/>
    </row>
    <row r="89" ht="15" customHeight="1">
      <c r="B89" s="324"/>
      <c r="C89" s="302" t="s">
        <v>725</v>
      </c>
      <c r="D89" s="302"/>
      <c r="E89" s="302"/>
      <c r="F89" s="323" t="s">
        <v>704</v>
      </c>
      <c r="G89" s="322"/>
      <c r="H89" s="302" t="s">
        <v>725</v>
      </c>
      <c r="I89" s="302" t="s">
        <v>700</v>
      </c>
      <c r="J89" s="302">
        <v>50</v>
      </c>
      <c r="K89" s="315"/>
    </row>
    <row r="90" ht="15" customHeight="1">
      <c r="B90" s="324"/>
      <c r="C90" s="302" t="s">
        <v>174</v>
      </c>
      <c r="D90" s="302"/>
      <c r="E90" s="302"/>
      <c r="F90" s="323" t="s">
        <v>704</v>
      </c>
      <c r="G90" s="322"/>
      <c r="H90" s="302" t="s">
        <v>726</v>
      </c>
      <c r="I90" s="302" t="s">
        <v>700</v>
      </c>
      <c r="J90" s="302">
        <v>255</v>
      </c>
      <c r="K90" s="315"/>
    </row>
    <row r="91" ht="15" customHeight="1">
      <c r="B91" s="324"/>
      <c r="C91" s="302" t="s">
        <v>727</v>
      </c>
      <c r="D91" s="302"/>
      <c r="E91" s="302"/>
      <c r="F91" s="323" t="s">
        <v>698</v>
      </c>
      <c r="G91" s="322"/>
      <c r="H91" s="302" t="s">
        <v>728</v>
      </c>
      <c r="I91" s="302" t="s">
        <v>729</v>
      </c>
      <c r="J91" s="302"/>
      <c r="K91" s="315"/>
    </row>
    <row r="92" ht="15" customHeight="1">
      <c r="B92" s="324"/>
      <c r="C92" s="302" t="s">
        <v>730</v>
      </c>
      <c r="D92" s="302"/>
      <c r="E92" s="302"/>
      <c r="F92" s="323" t="s">
        <v>698</v>
      </c>
      <c r="G92" s="322"/>
      <c r="H92" s="302" t="s">
        <v>731</v>
      </c>
      <c r="I92" s="302" t="s">
        <v>732</v>
      </c>
      <c r="J92" s="302"/>
      <c r="K92" s="315"/>
    </row>
    <row r="93" ht="15" customHeight="1">
      <c r="B93" s="324"/>
      <c r="C93" s="302" t="s">
        <v>733</v>
      </c>
      <c r="D93" s="302"/>
      <c r="E93" s="302"/>
      <c r="F93" s="323" t="s">
        <v>698</v>
      </c>
      <c r="G93" s="322"/>
      <c r="H93" s="302" t="s">
        <v>733</v>
      </c>
      <c r="I93" s="302" t="s">
        <v>732</v>
      </c>
      <c r="J93" s="302"/>
      <c r="K93" s="315"/>
    </row>
    <row r="94" ht="15" customHeight="1">
      <c r="B94" s="324"/>
      <c r="C94" s="302" t="s">
        <v>41</v>
      </c>
      <c r="D94" s="302"/>
      <c r="E94" s="302"/>
      <c r="F94" s="323" t="s">
        <v>698</v>
      </c>
      <c r="G94" s="322"/>
      <c r="H94" s="302" t="s">
        <v>734</v>
      </c>
      <c r="I94" s="302" t="s">
        <v>732</v>
      </c>
      <c r="J94" s="302"/>
      <c r="K94" s="315"/>
    </row>
    <row r="95" ht="15" customHeight="1">
      <c r="B95" s="324"/>
      <c r="C95" s="302" t="s">
        <v>51</v>
      </c>
      <c r="D95" s="302"/>
      <c r="E95" s="302"/>
      <c r="F95" s="323" t="s">
        <v>698</v>
      </c>
      <c r="G95" s="322"/>
      <c r="H95" s="302" t="s">
        <v>735</v>
      </c>
      <c r="I95" s="302" t="s">
        <v>732</v>
      </c>
      <c r="J95" s="302"/>
      <c r="K95" s="315"/>
    </row>
    <row r="96" ht="15" customHeight="1">
      <c r="B96" s="327"/>
      <c r="C96" s="328"/>
      <c r="D96" s="328"/>
      <c r="E96" s="328"/>
      <c r="F96" s="328"/>
      <c r="G96" s="328"/>
      <c r="H96" s="328"/>
      <c r="I96" s="328"/>
      <c r="J96" s="328"/>
      <c r="K96" s="329"/>
    </row>
    <row r="97" ht="18.75" customHeight="1">
      <c r="B97" s="330"/>
      <c r="C97" s="331"/>
      <c r="D97" s="331"/>
      <c r="E97" s="331"/>
      <c r="F97" s="331"/>
      <c r="G97" s="331"/>
      <c r="H97" s="331"/>
      <c r="I97" s="331"/>
      <c r="J97" s="331"/>
      <c r="K97" s="330"/>
    </row>
    <row r="98" ht="18.75" customHeight="1">
      <c r="B98" s="309"/>
      <c r="C98" s="309"/>
      <c r="D98" s="309"/>
      <c r="E98" s="309"/>
      <c r="F98" s="309"/>
      <c r="G98" s="309"/>
      <c r="H98" s="309"/>
      <c r="I98" s="309"/>
      <c r="J98" s="309"/>
      <c r="K98" s="309"/>
    </row>
    <row r="99" ht="7.5" customHeight="1">
      <c r="B99" s="310"/>
      <c r="C99" s="311"/>
      <c r="D99" s="311"/>
      <c r="E99" s="311"/>
      <c r="F99" s="311"/>
      <c r="G99" s="311"/>
      <c r="H99" s="311"/>
      <c r="I99" s="311"/>
      <c r="J99" s="311"/>
      <c r="K99" s="312"/>
    </row>
    <row r="100" ht="45" customHeight="1">
      <c r="B100" s="313"/>
      <c r="C100" s="314" t="s">
        <v>736</v>
      </c>
      <c r="D100" s="314"/>
      <c r="E100" s="314"/>
      <c r="F100" s="314"/>
      <c r="G100" s="314"/>
      <c r="H100" s="314"/>
      <c r="I100" s="314"/>
      <c r="J100" s="314"/>
      <c r="K100" s="315"/>
    </row>
    <row r="101" ht="17.25" customHeight="1">
      <c r="B101" s="313"/>
      <c r="C101" s="316" t="s">
        <v>692</v>
      </c>
      <c r="D101" s="316"/>
      <c r="E101" s="316"/>
      <c r="F101" s="316" t="s">
        <v>693</v>
      </c>
      <c r="G101" s="317"/>
      <c r="H101" s="316" t="s">
        <v>169</v>
      </c>
      <c r="I101" s="316" t="s">
        <v>60</v>
      </c>
      <c r="J101" s="316" t="s">
        <v>694</v>
      </c>
      <c r="K101" s="315"/>
    </row>
    <row r="102" ht="17.25" customHeight="1">
      <c r="B102" s="313"/>
      <c r="C102" s="318" t="s">
        <v>695</v>
      </c>
      <c r="D102" s="318"/>
      <c r="E102" s="318"/>
      <c r="F102" s="319" t="s">
        <v>696</v>
      </c>
      <c r="G102" s="320"/>
      <c r="H102" s="318"/>
      <c r="I102" s="318"/>
      <c r="J102" s="318" t="s">
        <v>697</v>
      </c>
      <c r="K102" s="315"/>
    </row>
    <row r="103" ht="5.25" customHeight="1">
      <c r="B103" s="313"/>
      <c r="C103" s="316"/>
      <c r="D103" s="316"/>
      <c r="E103" s="316"/>
      <c r="F103" s="316"/>
      <c r="G103" s="332"/>
      <c r="H103" s="316"/>
      <c r="I103" s="316"/>
      <c r="J103" s="316"/>
      <c r="K103" s="315"/>
    </row>
    <row r="104" ht="15" customHeight="1">
      <c r="B104" s="313"/>
      <c r="C104" s="302" t="s">
        <v>56</v>
      </c>
      <c r="D104" s="321"/>
      <c r="E104" s="321"/>
      <c r="F104" s="323" t="s">
        <v>698</v>
      </c>
      <c r="G104" s="332"/>
      <c r="H104" s="302" t="s">
        <v>737</v>
      </c>
      <c r="I104" s="302" t="s">
        <v>700</v>
      </c>
      <c r="J104" s="302">
        <v>20</v>
      </c>
      <c r="K104" s="315"/>
    </row>
    <row r="105" ht="15" customHeight="1">
      <c r="B105" s="313"/>
      <c r="C105" s="302" t="s">
        <v>701</v>
      </c>
      <c r="D105" s="302"/>
      <c r="E105" s="302"/>
      <c r="F105" s="323" t="s">
        <v>698</v>
      </c>
      <c r="G105" s="302"/>
      <c r="H105" s="302" t="s">
        <v>737</v>
      </c>
      <c r="I105" s="302" t="s">
        <v>700</v>
      </c>
      <c r="J105" s="302">
        <v>120</v>
      </c>
      <c r="K105" s="315"/>
    </row>
    <row r="106" ht="15" customHeight="1">
      <c r="B106" s="324"/>
      <c r="C106" s="302" t="s">
        <v>703</v>
      </c>
      <c r="D106" s="302"/>
      <c r="E106" s="302"/>
      <c r="F106" s="323" t="s">
        <v>704</v>
      </c>
      <c r="G106" s="302"/>
      <c r="H106" s="302" t="s">
        <v>737</v>
      </c>
      <c r="I106" s="302" t="s">
        <v>700</v>
      </c>
      <c r="J106" s="302">
        <v>50</v>
      </c>
      <c r="K106" s="315"/>
    </row>
    <row r="107" ht="15" customHeight="1">
      <c r="B107" s="324"/>
      <c r="C107" s="302" t="s">
        <v>706</v>
      </c>
      <c r="D107" s="302"/>
      <c r="E107" s="302"/>
      <c r="F107" s="323" t="s">
        <v>698</v>
      </c>
      <c r="G107" s="302"/>
      <c r="H107" s="302" t="s">
        <v>737</v>
      </c>
      <c r="I107" s="302" t="s">
        <v>708</v>
      </c>
      <c r="J107" s="302"/>
      <c r="K107" s="315"/>
    </row>
    <row r="108" ht="15" customHeight="1">
      <c r="B108" s="324"/>
      <c r="C108" s="302" t="s">
        <v>717</v>
      </c>
      <c r="D108" s="302"/>
      <c r="E108" s="302"/>
      <c r="F108" s="323" t="s">
        <v>704</v>
      </c>
      <c r="G108" s="302"/>
      <c r="H108" s="302" t="s">
        <v>737</v>
      </c>
      <c r="I108" s="302" t="s">
        <v>700</v>
      </c>
      <c r="J108" s="302">
        <v>50</v>
      </c>
      <c r="K108" s="315"/>
    </row>
    <row r="109" ht="15" customHeight="1">
      <c r="B109" s="324"/>
      <c r="C109" s="302" t="s">
        <v>725</v>
      </c>
      <c r="D109" s="302"/>
      <c r="E109" s="302"/>
      <c r="F109" s="323" t="s">
        <v>704</v>
      </c>
      <c r="G109" s="302"/>
      <c r="H109" s="302" t="s">
        <v>737</v>
      </c>
      <c r="I109" s="302" t="s">
        <v>700</v>
      </c>
      <c r="J109" s="302">
        <v>50</v>
      </c>
      <c r="K109" s="315"/>
    </row>
    <row r="110" ht="15" customHeight="1">
      <c r="B110" s="324"/>
      <c r="C110" s="302" t="s">
        <v>723</v>
      </c>
      <c r="D110" s="302"/>
      <c r="E110" s="302"/>
      <c r="F110" s="323" t="s">
        <v>704</v>
      </c>
      <c r="G110" s="302"/>
      <c r="H110" s="302" t="s">
        <v>737</v>
      </c>
      <c r="I110" s="302" t="s">
        <v>700</v>
      </c>
      <c r="J110" s="302">
        <v>50</v>
      </c>
      <c r="K110" s="315"/>
    </row>
    <row r="111" ht="15" customHeight="1">
      <c r="B111" s="324"/>
      <c r="C111" s="302" t="s">
        <v>56</v>
      </c>
      <c r="D111" s="302"/>
      <c r="E111" s="302"/>
      <c r="F111" s="323" t="s">
        <v>698</v>
      </c>
      <c r="G111" s="302"/>
      <c r="H111" s="302" t="s">
        <v>738</v>
      </c>
      <c r="I111" s="302" t="s">
        <v>700</v>
      </c>
      <c r="J111" s="302">
        <v>20</v>
      </c>
      <c r="K111" s="315"/>
    </row>
    <row r="112" ht="15" customHeight="1">
      <c r="B112" s="324"/>
      <c r="C112" s="302" t="s">
        <v>739</v>
      </c>
      <c r="D112" s="302"/>
      <c r="E112" s="302"/>
      <c r="F112" s="323" t="s">
        <v>698</v>
      </c>
      <c r="G112" s="302"/>
      <c r="H112" s="302" t="s">
        <v>740</v>
      </c>
      <c r="I112" s="302" t="s">
        <v>700</v>
      </c>
      <c r="J112" s="302">
        <v>120</v>
      </c>
      <c r="K112" s="315"/>
    </row>
    <row r="113" ht="15" customHeight="1">
      <c r="B113" s="324"/>
      <c r="C113" s="302" t="s">
        <v>41</v>
      </c>
      <c r="D113" s="302"/>
      <c r="E113" s="302"/>
      <c r="F113" s="323" t="s">
        <v>698</v>
      </c>
      <c r="G113" s="302"/>
      <c r="H113" s="302" t="s">
        <v>741</v>
      </c>
      <c r="I113" s="302" t="s">
        <v>732</v>
      </c>
      <c r="J113" s="302"/>
      <c r="K113" s="315"/>
    </row>
    <row r="114" ht="15" customHeight="1">
      <c r="B114" s="324"/>
      <c r="C114" s="302" t="s">
        <v>51</v>
      </c>
      <c r="D114" s="302"/>
      <c r="E114" s="302"/>
      <c r="F114" s="323" t="s">
        <v>698</v>
      </c>
      <c r="G114" s="302"/>
      <c r="H114" s="302" t="s">
        <v>742</v>
      </c>
      <c r="I114" s="302" t="s">
        <v>732</v>
      </c>
      <c r="J114" s="302"/>
      <c r="K114" s="315"/>
    </row>
    <row r="115" ht="15" customHeight="1">
      <c r="B115" s="324"/>
      <c r="C115" s="302" t="s">
        <v>60</v>
      </c>
      <c r="D115" s="302"/>
      <c r="E115" s="302"/>
      <c r="F115" s="323" t="s">
        <v>698</v>
      </c>
      <c r="G115" s="302"/>
      <c r="H115" s="302" t="s">
        <v>743</v>
      </c>
      <c r="I115" s="302" t="s">
        <v>744</v>
      </c>
      <c r="J115" s="302"/>
      <c r="K115" s="315"/>
    </row>
    <row r="116" ht="15" customHeight="1">
      <c r="B116" s="327"/>
      <c r="C116" s="333"/>
      <c r="D116" s="333"/>
      <c r="E116" s="333"/>
      <c r="F116" s="333"/>
      <c r="G116" s="333"/>
      <c r="H116" s="333"/>
      <c r="I116" s="333"/>
      <c r="J116" s="333"/>
      <c r="K116" s="329"/>
    </row>
    <row r="117" ht="18.75" customHeight="1">
      <c r="B117" s="334"/>
      <c r="C117" s="298"/>
      <c r="D117" s="298"/>
      <c r="E117" s="298"/>
      <c r="F117" s="335"/>
      <c r="G117" s="298"/>
      <c r="H117" s="298"/>
      <c r="I117" s="298"/>
      <c r="J117" s="298"/>
      <c r="K117" s="334"/>
    </row>
    <row r="118" ht="18.75" customHeight="1">
      <c r="B118" s="309"/>
      <c r="C118" s="309"/>
      <c r="D118" s="309"/>
      <c r="E118" s="309"/>
      <c r="F118" s="309"/>
      <c r="G118" s="309"/>
      <c r="H118" s="309"/>
      <c r="I118" s="309"/>
      <c r="J118" s="309"/>
      <c r="K118" s="309"/>
    </row>
    <row r="119" ht="7.5" customHeight="1">
      <c r="B119" s="336"/>
      <c r="C119" s="337"/>
      <c r="D119" s="337"/>
      <c r="E119" s="337"/>
      <c r="F119" s="337"/>
      <c r="G119" s="337"/>
      <c r="H119" s="337"/>
      <c r="I119" s="337"/>
      <c r="J119" s="337"/>
      <c r="K119" s="338"/>
    </row>
    <row r="120" ht="45" customHeight="1">
      <c r="B120" s="339"/>
      <c r="C120" s="292" t="s">
        <v>745</v>
      </c>
      <c r="D120" s="292"/>
      <c r="E120" s="292"/>
      <c r="F120" s="292"/>
      <c r="G120" s="292"/>
      <c r="H120" s="292"/>
      <c r="I120" s="292"/>
      <c r="J120" s="292"/>
      <c r="K120" s="340"/>
    </row>
    <row r="121" ht="17.25" customHeight="1">
      <c r="B121" s="341"/>
      <c r="C121" s="316" t="s">
        <v>692</v>
      </c>
      <c r="D121" s="316"/>
      <c r="E121" s="316"/>
      <c r="F121" s="316" t="s">
        <v>693</v>
      </c>
      <c r="G121" s="317"/>
      <c r="H121" s="316" t="s">
        <v>169</v>
      </c>
      <c r="I121" s="316" t="s">
        <v>60</v>
      </c>
      <c r="J121" s="316" t="s">
        <v>694</v>
      </c>
      <c r="K121" s="342"/>
    </row>
    <row r="122" ht="17.25" customHeight="1">
      <c r="B122" s="341"/>
      <c r="C122" s="318" t="s">
        <v>695</v>
      </c>
      <c r="D122" s="318"/>
      <c r="E122" s="318"/>
      <c r="F122" s="319" t="s">
        <v>696</v>
      </c>
      <c r="G122" s="320"/>
      <c r="H122" s="318"/>
      <c r="I122" s="318"/>
      <c r="J122" s="318" t="s">
        <v>697</v>
      </c>
      <c r="K122" s="342"/>
    </row>
    <row r="123" ht="5.25" customHeight="1">
      <c r="B123" s="343"/>
      <c r="C123" s="321"/>
      <c r="D123" s="321"/>
      <c r="E123" s="321"/>
      <c r="F123" s="321"/>
      <c r="G123" s="302"/>
      <c r="H123" s="321"/>
      <c r="I123" s="321"/>
      <c r="J123" s="321"/>
      <c r="K123" s="344"/>
    </row>
    <row r="124" ht="15" customHeight="1">
      <c r="B124" s="343"/>
      <c r="C124" s="302" t="s">
        <v>701</v>
      </c>
      <c r="D124" s="321"/>
      <c r="E124" s="321"/>
      <c r="F124" s="323" t="s">
        <v>698</v>
      </c>
      <c r="G124" s="302"/>
      <c r="H124" s="302" t="s">
        <v>737</v>
      </c>
      <c r="I124" s="302" t="s">
        <v>700</v>
      </c>
      <c r="J124" s="302">
        <v>120</v>
      </c>
      <c r="K124" s="345"/>
    </row>
    <row r="125" ht="15" customHeight="1">
      <c r="B125" s="343"/>
      <c r="C125" s="302" t="s">
        <v>746</v>
      </c>
      <c r="D125" s="302"/>
      <c r="E125" s="302"/>
      <c r="F125" s="323" t="s">
        <v>698</v>
      </c>
      <c r="G125" s="302"/>
      <c r="H125" s="302" t="s">
        <v>747</v>
      </c>
      <c r="I125" s="302" t="s">
        <v>700</v>
      </c>
      <c r="J125" s="302" t="s">
        <v>748</v>
      </c>
      <c r="K125" s="345"/>
    </row>
    <row r="126" ht="15" customHeight="1">
      <c r="B126" s="343"/>
      <c r="C126" s="302" t="s">
        <v>647</v>
      </c>
      <c r="D126" s="302"/>
      <c r="E126" s="302"/>
      <c r="F126" s="323" t="s">
        <v>698</v>
      </c>
      <c r="G126" s="302"/>
      <c r="H126" s="302" t="s">
        <v>749</v>
      </c>
      <c r="I126" s="302" t="s">
        <v>700</v>
      </c>
      <c r="J126" s="302" t="s">
        <v>748</v>
      </c>
      <c r="K126" s="345"/>
    </row>
    <row r="127" ht="15" customHeight="1">
      <c r="B127" s="343"/>
      <c r="C127" s="302" t="s">
        <v>709</v>
      </c>
      <c r="D127" s="302"/>
      <c r="E127" s="302"/>
      <c r="F127" s="323" t="s">
        <v>704</v>
      </c>
      <c r="G127" s="302"/>
      <c r="H127" s="302" t="s">
        <v>710</v>
      </c>
      <c r="I127" s="302" t="s">
        <v>700</v>
      </c>
      <c r="J127" s="302">
        <v>15</v>
      </c>
      <c r="K127" s="345"/>
    </row>
    <row r="128" ht="15" customHeight="1">
      <c r="B128" s="343"/>
      <c r="C128" s="325" t="s">
        <v>711</v>
      </c>
      <c r="D128" s="325"/>
      <c r="E128" s="325"/>
      <c r="F128" s="326" t="s">
        <v>704</v>
      </c>
      <c r="G128" s="325"/>
      <c r="H128" s="325" t="s">
        <v>712</v>
      </c>
      <c r="I128" s="325" t="s">
        <v>700</v>
      </c>
      <c r="J128" s="325">
        <v>15</v>
      </c>
      <c r="K128" s="345"/>
    </row>
    <row r="129" ht="15" customHeight="1">
      <c r="B129" s="343"/>
      <c r="C129" s="325" t="s">
        <v>713</v>
      </c>
      <c r="D129" s="325"/>
      <c r="E129" s="325"/>
      <c r="F129" s="326" t="s">
        <v>704</v>
      </c>
      <c r="G129" s="325"/>
      <c r="H129" s="325" t="s">
        <v>714</v>
      </c>
      <c r="I129" s="325" t="s">
        <v>700</v>
      </c>
      <c r="J129" s="325">
        <v>20</v>
      </c>
      <c r="K129" s="345"/>
    </row>
    <row r="130" ht="15" customHeight="1">
      <c r="B130" s="343"/>
      <c r="C130" s="325" t="s">
        <v>715</v>
      </c>
      <c r="D130" s="325"/>
      <c r="E130" s="325"/>
      <c r="F130" s="326" t="s">
        <v>704</v>
      </c>
      <c r="G130" s="325"/>
      <c r="H130" s="325" t="s">
        <v>716</v>
      </c>
      <c r="I130" s="325" t="s">
        <v>700</v>
      </c>
      <c r="J130" s="325">
        <v>20</v>
      </c>
      <c r="K130" s="345"/>
    </row>
    <row r="131" ht="15" customHeight="1">
      <c r="B131" s="343"/>
      <c r="C131" s="302" t="s">
        <v>703</v>
      </c>
      <c r="D131" s="302"/>
      <c r="E131" s="302"/>
      <c r="F131" s="323" t="s">
        <v>704</v>
      </c>
      <c r="G131" s="302"/>
      <c r="H131" s="302" t="s">
        <v>737</v>
      </c>
      <c r="I131" s="302" t="s">
        <v>700</v>
      </c>
      <c r="J131" s="302">
        <v>50</v>
      </c>
      <c r="K131" s="345"/>
    </row>
    <row r="132" ht="15" customHeight="1">
      <c r="B132" s="343"/>
      <c r="C132" s="302" t="s">
        <v>717</v>
      </c>
      <c r="D132" s="302"/>
      <c r="E132" s="302"/>
      <c r="F132" s="323" t="s">
        <v>704</v>
      </c>
      <c r="G132" s="302"/>
      <c r="H132" s="302" t="s">
        <v>737</v>
      </c>
      <c r="I132" s="302" t="s">
        <v>700</v>
      </c>
      <c r="J132" s="302">
        <v>50</v>
      </c>
      <c r="K132" s="345"/>
    </row>
    <row r="133" ht="15" customHeight="1">
      <c r="B133" s="343"/>
      <c r="C133" s="302" t="s">
        <v>723</v>
      </c>
      <c r="D133" s="302"/>
      <c r="E133" s="302"/>
      <c r="F133" s="323" t="s">
        <v>704</v>
      </c>
      <c r="G133" s="302"/>
      <c r="H133" s="302" t="s">
        <v>737</v>
      </c>
      <c r="I133" s="302" t="s">
        <v>700</v>
      </c>
      <c r="J133" s="302">
        <v>50</v>
      </c>
      <c r="K133" s="345"/>
    </row>
    <row r="134" ht="15" customHeight="1">
      <c r="B134" s="343"/>
      <c r="C134" s="302" t="s">
        <v>725</v>
      </c>
      <c r="D134" s="302"/>
      <c r="E134" s="302"/>
      <c r="F134" s="323" t="s">
        <v>704</v>
      </c>
      <c r="G134" s="302"/>
      <c r="H134" s="302" t="s">
        <v>737</v>
      </c>
      <c r="I134" s="302" t="s">
        <v>700</v>
      </c>
      <c r="J134" s="302">
        <v>50</v>
      </c>
      <c r="K134" s="345"/>
    </row>
    <row r="135" ht="15" customHeight="1">
      <c r="B135" s="343"/>
      <c r="C135" s="302" t="s">
        <v>174</v>
      </c>
      <c r="D135" s="302"/>
      <c r="E135" s="302"/>
      <c r="F135" s="323" t="s">
        <v>704</v>
      </c>
      <c r="G135" s="302"/>
      <c r="H135" s="302" t="s">
        <v>750</v>
      </c>
      <c r="I135" s="302" t="s">
        <v>700</v>
      </c>
      <c r="J135" s="302">
        <v>255</v>
      </c>
      <c r="K135" s="345"/>
    </row>
    <row r="136" ht="15" customHeight="1">
      <c r="B136" s="343"/>
      <c r="C136" s="302" t="s">
        <v>727</v>
      </c>
      <c r="D136" s="302"/>
      <c r="E136" s="302"/>
      <c r="F136" s="323" t="s">
        <v>698</v>
      </c>
      <c r="G136" s="302"/>
      <c r="H136" s="302" t="s">
        <v>751</v>
      </c>
      <c r="I136" s="302" t="s">
        <v>729</v>
      </c>
      <c r="J136" s="302"/>
      <c r="K136" s="345"/>
    </row>
    <row r="137" ht="15" customHeight="1">
      <c r="B137" s="343"/>
      <c r="C137" s="302" t="s">
        <v>730</v>
      </c>
      <c r="D137" s="302"/>
      <c r="E137" s="302"/>
      <c r="F137" s="323" t="s">
        <v>698</v>
      </c>
      <c r="G137" s="302"/>
      <c r="H137" s="302" t="s">
        <v>752</v>
      </c>
      <c r="I137" s="302" t="s">
        <v>732</v>
      </c>
      <c r="J137" s="302"/>
      <c r="K137" s="345"/>
    </row>
    <row r="138" ht="15" customHeight="1">
      <c r="B138" s="343"/>
      <c r="C138" s="302" t="s">
        <v>733</v>
      </c>
      <c r="D138" s="302"/>
      <c r="E138" s="302"/>
      <c r="F138" s="323" t="s">
        <v>698</v>
      </c>
      <c r="G138" s="302"/>
      <c r="H138" s="302" t="s">
        <v>733</v>
      </c>
      <c r="I138" s="302" t="s">
        <v>732</v>
      </c>
      <c r="J138" s="302"/>
      <c r="K138" s="345"/>
    </row>
    <row r="139" ht="15" customHeight="1">
      <c r="B139" s="343"/>
      <c r="C139" s="302" t="s">
        <v>41</v>
      </c>
      <c r="D139" s="302"/>
      <c r="E139" s="302"/>
      <c r="F139" s="323" t="s">
        <v>698</v>
      </c>
      <c r="G139" s="302"/>
      <c r="H139" s="302" t="s">
        <v>753</v>
      </c>
      <c r="I139" s="302" t="s">
        <v>732</v>
      </c>
      <c r="J139" s="302"/>
      <c r="K139" s="345"/>
    </row>
    <row r="140" ht="15" customHeight="1">
      <c r="B140" s="343"/>
      <c r="C140" s="302" t="s">
        <v>754</v>
      </c>
      <c r="D140" s="302"/>
      <c r="E140" s="302"/>
      <c r="F140" s="323" t="s">
        <v>698</v>
      </c>
      <c r="G140" s="302"/>
      <c r="H140" s="302" t="s">
        <v>755</v>
      </c>
      <c r="I140" s="302" t="s">
        <v>732</v>
      </c>
      <c r="J140" s="302"/>
      <c r="K140" s="345"/>
    </row>
    <row r="141" ht="15" customHeight="1">
      <c r="B141" s="346"/>
      <c r="C141" s="347"/>
      <c r="D141" s="347"/>
      <c r="E141" s="347"/>
      <c r="F141" s="347"/>
      <c r="G141" s="347"/>
      <c r="H141" s="347"/>
      <c r="I141" s="347"/>
      <c r="J141" s="347"/>
      <c r="K141" s="348"/>
    </row>
    <row r="142" ht="18.75" customHeight="1">
      <c r="B142" s="298"/>
      <c r="C142" s="298"/>
      <c r="D142" s="298"/>
      <c r="E142" s="298"/>
      <c r="F142" s="335"/>
      <c r="G142" s="298"/>
      <c r="H142" s="298"/>
      <c r="I142" s="298"/>
      <c r="J142" s="298"/>
      <c r="K142" s="298"/>
    </row>
    <row r="143" ht="18.75" customHeight="1">
      <c r="B143" s="309"/>
      <c r="C143" s="309"/>
      <c r="D143" s="309"/>
      <c r="E143" s="309"/>
      <c r="F143" s="309"/>
      <c r="G143" s="309"/>
      <c r="H143" s="309"/>
      <c r="I143" s="309"/>
      <c r="J143" s="309"/>
      <c r="K143" s="309"/>
    </row>
    <row r="144" ht="7.5" customHeight="1">
      <c r="B144" s="310"/>
      <c r="C144" s="311"/>
      <c r="D144" s="311"/>
      <c r="E144" s="311"/>
      <c r="F144" s="311"/>
      <c r="G144" s="311"/>
      <c r="H144" s="311"/>
      <c r="I144" s="311"/>
      <c r="J144" s="311"/>
      <c r="K144" s="312"/>
    </row>
    <row r="145" ht="45" customHeight="1">
      <c r="B145" s="313"/>
      <c r="C145" s="314" t="s">
        <v>756</v>
      </c>
      <c r="D145" s="314"/>
      <c r="E145" s="314"/>
      <c r="F145" s="314"/>
      <c r="G145" s="314"/>
      <c r="H145" s="314"/>
      <c r="I145" s="314"/>
      <c r="J145" s="314"/>
      <c r="K145" s="315"/>
    </row>
    <row r="146" ht="17.25" customHeight="1">
      <c r="B146" s="313"/>
      <c r="C146" s="316" t="s">
        <v>692</v>
      </c>
      <c r="D146" s="316"/>
      <c r="E146" s="316"/>
      <c r="F146" s="316" t="s">
        <v>693</v>
      </c>
      <c r="G146" s="317"/>
      <c r="H146" s="316" t="s">
        <v>169</v>
      </c>
      <c r="I146" s="316" t="s">
        <v>60</v>
      </c>
      <c r="J146" s="316" t="s">
        <v>694</v>
      </c>
      <c r="K146" s="315"/>
    </row>
    <row r="147" ht="17.25" customHeight="1">
      <c r="B147" s="313"/>
      <c r="C147" s="318" t="s">
        <v>695</v>
      </c>
      <c r="D147" s="318"/>
      <c r="E147" s="318"/>
      <c r="F147" s="319" t="s">
        <v>696</v>
      </c>
      <c r="G147" s="320"/>
      <c r="H147" s="318"/>
      <c r="I147" s="318"/>
      <c r="J147" s="318" t="s">
        <v>697</v>
      </c>
      <c r="K147" s="315"/>
    </row>
    <row r="148" ht="5.25" customHeight="1">
      <c r="B148" s="324"/>
      <c r="C148" s="321"/>
      <c r="D148" s="321"/>
      <c r="E148" s="321"/>
      <c r="F148" s="321"/>
      <c r="G148" s="322"/>
      <c r="H148" s="321"/>
      <c r="I148" s="321"/>
      <c r="J148" s="321"/>
      <c r="K148" s="345"/>
    </row>
    <row r="149" ht="15" customHeight="1">
      <c r="B149" s="324"/>
      <c r="C149" s="349" t="s">
        <v>701</v>
      </c>
      <c r="D149" s="302"/>
      <c r="E149" s="302"/>
      <c r="F149" s="350" t="s">
        <v>698</v>
      </c>
      <c r="G149" s="302"/>
      <c r="H149" s="349" t="s">
        <v>737</v>
      </c>
      <c r="I149" s="349" t="s">
        <v>700</v>
      </c>
      <c r="J149" s="349">
        <v>120</v>
      </c>
      <c r="K149" s="345"/>
    </row>
    <row r="150" ht="15" customHeight="1">
      <c r="B150" s="324"/>
      <c r="C150" s="349" t="s">
        <v>746</v>
      </c>
      <c r="D150" s="302"/>
      <c r="E150" s="302"/>
      <c r="F150" s="350" t="s">
        <v>698</v>
      </c>
      <c r="G150" s="302"/>
      <c r="H150" s="349" t="s">
        <v>757</v>
      </c>
      <c r="I150" s="349" t="s">
        <v>700</v>
      </c>
      <c r="J150" s="349" t="s">
        <v>748</v>
      </c>
      <c r="K150" s="345"/>
    </row>
    <row r="151" ht="15" customHeight="1">
      <c r="B151" s="324"/>
      <c r="C151" s="349" t="s">
        <v>647</v>
      </c>
      <c r="D151" s="302"/>
      <c r="E151" s="302"/>
      <c r="F151" s="350" t="s">
        <v>698</v>
      </c>
      <c r="G151" s="302"/>
      <c r="H151" s="349" t="s">
        <v>758</v>
      </c>
      <c r="I151" s="349" t="s">
        <v>700</v>
      </c>
      <c r="J151" s="349" t="s">
        <v>748</v>
      </c>
      <c r="K151" s="345"/>
    </row>
    <row r="152" ht="15" customHeight="1">
      <c r="B152" s="324"/>
      <c r="C152" s="349" t="s">
        <v>703</v>
      </c>
      <c r="D152" s="302"/>
      <c r="E152" s="302"/>
      <c r="F152" s="350" t="s">
        <v>704</v>
      </c>
      <c r="G152" s="302"/>
      <c r="H152" s="349" t="s">
        <v>737</v>
      </c>
      <c r="I152" s="349" t="s">
        <v>700</v>
      </c>
      <c r="J152" s="349">
        <v>50</v>
      </c>
      <c r="K152" s="345"/>
    </row>
    <row r="153" ht="15" customHeight="1">
      <c r="B153" s="324"/>
      <c r="C153" s="349" t="s">
        <v>706</v>
      </c>
      <c r="D153" s="302"/>
      <c r="E153" s="302"/>
      <c r="F153" s="350" t="s">
        <v>698</v>
      </c>
      <c r="G153" s="302"/>
      <c r="H153" s="349" t="s">
        <v>737</v>
      </c>
      <c r="I153" s="349" t="s">
        <v>708</v>
      </c>
      <c r="J153" s="349"/>
      <c r="K153" s="345"/>
    </row>
    <row r="154" ht="15" customHeight="1">
      <c r="B154" s="324"/>
      <c r="C154" s="349" t="s">
        <v>717</v>
      </c>
      <c r="D154" s="302"/>
      <c r="E154" s="302"/>
      <c r="F154" s="350" t="s">
        <v>704</v>
      </c>
      <c r="G154" s="302"/>
      <c r="H154" s="349" t="s">
        <v>737</v>
      </c>
      <c r="I154" s="349" t="s">
        <v>700</v>
      </c>
      <c r="J154" s="349">
        <v>50</v>
      </c>
      <c r="K154" s="345"/>
    </row>
    <row r="155" ht="15" customHeight="1">
      <c r="B155" s="324"/>
      <c r="C155" s="349" t="s">
        <v>725</v>
      </c>
      <c r="D155" s="302"/>
      <c r="E155" s="302"/>
      <c r="F155" s="350" t="s">
        <v>704</v>
      </c>
      <c r="G155" s="302"/>
      <c r="H155" s="349" t="s">
        <v>737</v>
      </c>
      <c r="I155" s="349" t="s">
        <v>700</v>
      </c>
      <c r="J155" s="349">
        <v>50</v>
      </c>
      <c r="K155" s="345"/>
    </row>
    <row r="156" ht="15" customHeight="1">
      <c r="B156" s="324"/>
      <c r="C156" s="349" t="s">
        <v>723</v>
      </c>
      <c r="D156" s="302"/>
      <c r="E156" s="302"/>
      <c r="F156" s="350" t="s">
        <v>704</v>
      </c>
      <c r="G156" s="302"/>
      <c r="H156" s="349" t="s">
        <v>737</v>
      </c>
      <c r="I156" s="349" t="s">
        <v>700</v>
      </c>
      <c r="J156" s="349">
        <v>50</v>
      </c>
      <c r="K156" s="345"/>
    </row>
    <row r="157" ht="15" customHeight="1">
      <c r="B157" s="324"/>
      <c r="C157" s="349" t="s">
        <v>156</v>
      </c>
      <c r="D157" s="302"/>
      <c r="E157" s="302"/>
      <c r="F157" s="350" t="s">
        <v>698</v>
      </c>
      <c r="G157" s="302"/>
      <c r="H157" s="349" t="s">
        <v>759</v>
      </c>
      <c r="I157" s="349" t="s">
        <v>700</v>
      </c>
      <c r="J157" s="349" t="s">
        <v>760</v>
      </c>
      <c r="K157" s="345"/>
    </row>
    <row r="158" ht="15" customHeight="1">
      <c r="B158" s="324"/>
      <c r="C158" s="349" t="s">
        <v>761</v>
      </c>
      <c r="D158" s="302"/>
      <c r="E158" s="302"/>
      <c r="F158" s="350" t="s">
        <v>698</v>
      </c>
      <c r="G158" s="302"/>
      <c r="H158" s="349" t="s">
        <v>762</v>
      </c>
      <c r="I158" s="349" t="s">
        <v>732</v>
      </c>
      <c r="J158" s="349"/>
      <c r="K158" s="345"/>
    </row>
    <row r="159" ht="15" customHeight="1">
      <c r="B159" s="351"/>
      <c r="C159" s="333"/>
      <c r="D159" s="333"/>
      <c r="E159" s="333"/>
      <c r="F159" s="333"/>
      <c r="G159" s="333"/>
      <c r="H159" s="333"/>
      <c r="I159" s="333"/>
      <c r="J159" s="333"/>
      <c r="K159" s="352"/>
    </row>
    <row r="160" ht="18.75" customHeight="1">
      <c r="B160" s="298"/>
      <c r="C160" s="302"/>
      <c r="D160" s="302"/>
      <c r="E160" s="302"/>
      <c r="F160" s="323"/>
      <c r="G160" s="302"/>
      <c r="H160" s="302"/>
      <c r="I160" s="302"/>
      <c r="J160" s="302"/>
      <c r="K160" s="298"/>
    </row>
    <row r="161" ht="18.75" customHeight="1">
      <c r="B161" s="309"/>
      <c r="C161" s="309"/>
      <c r="D161" s="309"/>
      <c r="E161" s="309"/>
      <c r="F161" s="309"/>
      <c r="G161" s="309"/>
      <c r="H161" s="309"/>
      <c r="I161" s="309"/>
      <c r="J161" s="309"/>
      <c r="K161" s="309"/>
    </row>
    <row r="162" ht="7.5" customHeight="1">
      <c r="B162" s="288"/>
      <c r="C162" s="289"/>
      <c r="D162" s="289"/>
      <c r="E162" s="289"/>
      <c r="F162" s="289"/>
      <c r="G162" s="289"/>
      <c r="H162" s="289"/>
      <c r="I162" s="289"/>
      <c r="J162" s="289"/>
      <c r="K162" s="290"/>
    </row>
    <row r="163" ht="45" customHeight="1">
      <c r="B163" s="291"/>
      <c r="C163" s="292" t="s">
        <v>763</v>
      </c>
      <c r="D163" s="292"/>
      <c r="E163" s="292"/>
      <c r="F163" s="292"/>
      <c r="G163" s="292"/>
      <c r="H163" s="292"/>
      <c r="I163" s="292"/>
      <c r="J163" s="292"/>
      <c r="K163" s="293"/>
    </row>
    <row r="164" ht="17.25" customHeight="1">
      <c r="B164" s="291"/>
      <c r="C164" s="316" t="s">
        <v>692</v>
      </c>
      <c r="D164" s="316"/>
      <c r="E164" s="316"/>
      <c r="F164" s="316" t="s">
        <v>693</v>
      </c>
      <c r="G164" s="353"/>
      <c r="H164" s="354" t="s">
        <v>169</v>
      </c>
      <c r="I164" s="354" t="s">
        <v>60</v>
      </c>
      <c r="J164" s="316" t="s">
        <v>694</v>
      </c>
      <c r="K164" s="293"/>
    </row>
    <row r="165" ht="17.25" customHeight="1">
      <c r="B165" s="294"/>
      <c r="C165" s="318" t="s">
        <v>695</v>
      </c>
      <c r="D165" s="318"/>
      <c r="E165" s="318"/>
      <c r="F165" s="319" t="s">
        <v>696</v>
      </c>
      <c r="G165" s="355"/>
      <c r="H165" s="356"/>
      <c r="I165" s="356"/>
      <c r="J165" s="318" t="s">
        <v>697</v>
      </c>
      <c r="K165" s="296"/>
    </row>
    <row r="166" ht="5.25" customHeight="1">
      <c r="B166" s="324"/>
      <c r="C166" s="321"/>
      <c r="D166" s="321"/>
      <c r="E166" s="321"/>
      <c r="F166" s="321"/>
      <c r="G166" s="322"/>
      <c r="H166" s="321"/>
      <c r="I166" s="321"/>
      <c r="J166" s="321"/>
      <c r="K166" s="345"/>
    </row>
    <row r="167" ht="15" customHeight="1">
      <c r="B167" s="324"/>
      <c r="C167" s="302" t="s">
        <v>701</v>
      </c>
      <c r="D167" s="302"/>
      <c r="E167" s="302"/>
      <c r="F167" s="323" t="s">
        <v>698</v>
      </c>
      <c r="G167" s="302"/>
      <c r="H167" s="302" t="s">
        <v>737</v>
      </c>
      <c r="I167" s="302" t="s">
        <v>700</v>
      </c>
      <c r="J167" s="302">
        <v>120</v>
      </c>
      <c r="K167" s="345"/>
    </row>
    <row r="168" ht="15" customHeight="1">
      <c r="B168" s="324"/>
      <c r="C168" s="302" t="s">
        <v>746</v>
      </c>
      <c r="D168" s="302"/>
      <c r="E168" s="302"/>
      <c r="F168" s="323" t="s">
        <v>698</v>
      </c>
      <c r="G168" s="302"/>
      <c r="H168" s="302" t="s">
        <v>747</v>
      </c>
      <c r="I168" s="302" t="s">
        <v>700</v>
      </c>
      <c r="J168" s="302" t="s">
        <v>748</v>
      </c>
      <c r="K168" s="345"/>
    </row>
    <row r="169" ht="15" customHeight="1">
      <c r="B169" s="324"/>
      <c r="C169" s="302" t="s">
        <v>647</v>
      </c>
      <c r="D169" s="302"/>
      <c r="E169" s="302"/>
      <c r="F169" s="323" t="s">
        <v>698</v>
      </c>
      <c r="G169" s="302"/>
      <c r="H169" s="302" t="s">
        <v>764</v>
      </c>
      <c r="I169" s="302" t="s">
        <v>700</v>
      </c>
      <c r="J169" s="302" t="s">
        <v>748</v>
      </c>
      <c r="K169" s="345"/>
    </row>
    <row r="170" ht="15" customHeight="1">
      <c r="B170" s="324"/>
      <c r="C170" s="302" t="s">
        <v>703</v>
      </c>
      <c r="D170" s="302"/>
      <c r="E170" s="302"/>
      <c r="F170" s="323" t="s">
        <v>704</v>
      </c>
      <c r="G170" s="302"/>
      <c r="H170" s="302" t="s">
        <v>764</v>
      </c>
      <c r="I170" s="302" t="s">
        <v>700</v>
      </c>
      <c r="J170" s="302">
        <v>50</v>
      </c>
      <c r="K170" s="345"/>
    </row>
    <row r="171" ht="15" customHeight="1">
      <c r="B171" s="324"/>
      <c r="C171" s="302" t="s">
        <v>706</v>
      </c>
      <c r="D171" s="302"/>
      <c r="E171" s="302"/>
      <c r="F171" s="323" t="s">
        <v>698</v>
      </c>
      <c r="G171" s="302"/>
      <c r="H171" s="302" t="s">
        <v>764</v>
      </c>
      <c r="I171" s="302" t="s">
        <v>708</v>
      </c>
      <c r="J171" s="302"/>
      <c r="K171" s="345"/>
    </row>
    <row r="172" ht="15" customHeight="1">
      <c r="B172" s="324"/>
      <c r="C172" s="302" t="s">
        <v>717</v>
      </c>
      <c r="D172" s="302"/>
      <c r="E172" s="302"/>
      <c r="F172" s="323" t="s">
        <v>704</v>
      </c>
      <c r="G172" s="302"/>
      <c r="H172" s="302" t="s">
        <v>764</v>
      </c>
      <c r="I172" s="302" t="s">
        <v>700</v>
      </c>
      <c r="J172" s="302">
        <v>50</v>
      </c>
      <c r="K172" s="345"/>
    </row>
    <row r="173" ht="15" customHeight="1">
      <c r="B173" s="324"/>
      <c r="C173" s="302" t="s">
        <v>725</v>
      </c>
      <c r="D173" s="302"/>
      <c r="E173" s="302"/>
      <c r="F173" s="323" t="s">
        <v>704</v>
      </c>
      <c r="G173" s="302"/>
      <c r="H173" s="302" t="s">
        <v>764</v>
      </c>
      <c r="I173" s="302" t="s">
        <v>700</v>
      </c>
      <c r="J173" s="302">
        <v>50</v>
      </c>
      <c r="K173" s="345"/>
    </row>
    <row r="174" ht="15" customHeight="1">
      <c r="B174" s="324"/>
      <c r="C174" s="302" t="s">
        <v>723</v>
      </c>
      <c r="D174" s="302"/>
      <c r="E174" s="302"/>
      <c r="F174" s="323" t="s">
        <v>704</v>
      </c>
      <c r="G174" s="302"/>
      <c r="H174" s="302" t="s">
        <v>764</v>
      </c>
      <c r="I174" s="302" t="s">
        <v>700</v>
      </c>
      <c r="J174" s="302">
        <v>50</v>
      </c>
      <c r="K174" s="345"/>
    </row>
    <row r="175" ht="15" customHeight="1">
      <c r="B175" s="324"/>
      <c r="C175" s="302" t="s">
        <v>168</v>
      </c>
      <c r="D175" s="302"/>
      <c r="E175" s="302"/>
      <c r="F175" s="323" t="s">
        <v>698</v>
      </c>
      <c r="G175" s="302"/>
      <c r="H175" s="302" t="s">
        <v>765</v>
      </c>
      <c r="I175" s="302" t="s">
        <v>766</v>
      </c>
      <c r="J175" s="302"/>
      <c r="K175" s="345"/>
    </row>
    <row r="176" ht="15" customHeight="1">
      <c r="B176" s="324"/>
      <c r="C176" s="302" t="s">
        <v>60</v>
      </c>
      <c r="D176" s="302"/>
      <c r="E176" s="302"/>
      <c r="F176" s="323" t="s">
        <v>698</v>
      </c>
      <c r="G176" s="302"/>
      <c r="H176" s="302" t="s">
        <v>767</v>
      </c>
      <c r="I176" s="302" t="s">
        <v>768</v>
      </c>
      <c r="J176" s="302">
        <v>1</v>
      </c>
      <c r="K176" s="345"/>
    </row>
    <row r="177" ht="15" customHeight="1">
      <c r="B177" s="324"/>
      <c r="C177" s="302" t="s">
        <v>56</v>
      </c>
      <c r="D177" s="302"/>
      <c r="E177" s="302"/>
      <c r="F177" s="323" t="s">
        <v>698</v>
      </c>
      <c r="G177" s="302"/>
      <c r="H177" s="302" t="s">
        <v>769</v>
      </c>
      <c r="I177" s="302" t="s">
        <v>700</v>
      </c>
      <c r="J177" s="302">
        <v>20</v>
      </c>
      <c r="K177" s="345"/>
    </row>
    <row r="178" ht="15" customHeight="1">
      <c r="B178" s="324"/>
      <c r="C178" s="302" t="s">
        <v>169</v>
      </c>
      <c r="D178" s="302"/>
      <c r="E178" s="302"/>
      <c r="F178" s="323" t="s">
        <v>698</v>
      </c>
      <c r="G178" s="302"/>
      <c r="H178" s="302" t="s">
        <v>770</v>
      </c>
      <c r="I178" s="302" t="s">
        <v>700</v>
      </c>
      <c r="J178" s="302">
        <v>255</v>
      </c>
      <c r="K178" s="345"/>
    </row>
    <row r="179" ht="15" customHeight="1">
      <c r="B179" s="324"/>
      <c r="C179" s="302" t="s">
        <v>170</v>
      </c>
      <c r="D179" s="302"/>
      <c r="E179" s="302"/>
      <c r="F179" s="323" t="s">
        <v>698</v>
      </c>
      <c r="G179" s="302"/>
      <c r="H179" s="302" t="s">
        <v>663</v>
      </c>
      <c r="I179" s="302" t="s">
        <v>700</v>
      </c>
      <c r="J179" s="302">
        <v>10</v>
      </c>
      <c r="K179" s="345"/>
    </row>
    <row r="180" ht="15" customHeight="1">
      <c r="B180" s="324"/>
      <c r="C180" s="302" t="s">
        <v>171</v>
      </c>
      <c r="D180" s="302"/>
      <c r="E180" s="302"/>
      <c r="F180" s="323" t="s">
        <v>698</v>
      </c>
      <c r="G180" s="302"/>
      <c r="H180" s="302" t="s">
        <v>771</v>
      </c>
      <c r="I180" s="302" t="s">
        <v>732</v>
      </c>
      <c r="J180" s="302"/>
      <c r="K180" s="345"/>
    </row>
    <row r="181" ht="15" customHeight="1">
      <c r="B181" s="324"/>
      <c r="C181" s="302" t="s">
        <v>772</v>
      </c>
      <c r="D181" s="302"/>
      <c r="E181" s="302"/>
      <c r="F181" s="323" t="s">
        <v>698</v>
      </c>
      <c r="G181" s="302"/>
      <c r="H181" s="302" t="s">
        <v>773</v>
      </c>
      <c r="I181" s="302" t="s">
        <v>732</v>
      </c>
      <c r="J181" s="302"/>
      <c r="K181" s="345"/>
    </row>
    <row r="182" ht="15" customHeight="1">
      <c r="B182" s="324"/>
      <c r="C182" s="302" t="s">
        <v>761</v>
      </c>
      <c r="D182" s="302"/>
      <c r="E182" s="302"/>
      <c r="F182" s="323" t="s">
        <v>698</v>
      </c>
      <c r="G182" s="302"/>
      <c r="H182" s="302" t="s">
        <v>774</v>
      </c>
      <c r="I182" s="302" t="s">
        <v>732</v>
      </c>
      <c r="J182" s="302"/>
      <c r="K182" s="345"/>
    </row>
    <row r="183" ht="15" customHeight="1">
      <c r="B183" s="324"/>
      <c r="C183" s="302" t="s">
        <v>173</v>
      </c>
      <c r="D183" s="302"/>
      <c r="E183" s="302"/>
      <c r="F183" s="323" t="s">
        <v>704</v>
      </c>
      <c r="G183" s="302"/>
      <c r="H183" s="302" t="s">
        <v>775</v>
      </c>
      <c r="I183" s="302" t="s">
        <v>700</v>
      </c>
      <c r="J183" s="302">
        <v>50</v>
      </c>
      <c r="K183" s="345"/>
    </row>
    <row r="184" ht="15" customHeight="1">
      <c r="B184" s="324"/>
      <c r="C184" s="302" t="s">
        <v>776</v>
      </c>
      <c r="D184" s="302"/>
      <c r="E184" s="302"/>
      <c r="F184" s="323" t="s">
        <v>704</v>
      </c>
      <c r="G184" s="302"/>
      <c r="H184" s="302" t="s">
        <v>777</v>
      </c>
      <c r="I184" s="302" t="s">
        <v>778</v>
      </c>
      <c r="J184" s="302"/>
      <c r="K184" s="345"/>
    </row>
    <row r="185" ht="15" customHeight="1">
      <c r="B185" s="324"/>
      <c r="C185" s="302" t="s">
        <v>779</v>
      </c>
      <c r="D185" s="302"/>
      <c r="E185" s="302"/>
      <c r="F185" s="323" t="s">
        <v>704</v>
      </c>
      <c r="G185" s="302"/>
      <c r="H185" s="302" t="s">
        <v>780</v>
      </c>
      <c r="I185" s="302" t="s">
        <v>778</v>
      </c>
      <c r="J185" s="302"/>
      <c r="K185" s="345"/>
    </row>
    <row r="186" ht="15" customHeight="1">
      <c r="B186" s="324"/>
      <c r="C186" s="302" t="s">
        <v>781</v>
      </c>
      <c r="D186" s="302"/>
      <c r="E186" s="302"/>
      <c r="F186" s="323" t="s">
        <v>704</v>
      </c>
      <c r="G186" s="302"/>
      <c r="H186" s="302" t="s">
        <v>782</v>
      </c>
      <c r="I186" s="302" t="s">
        <v>778</v>
      </c>
      <c r="J186" s="302"/>
      <c r="K186" s="345"/>
    </row>
    <row r="187" ht="15" customHeight="1">
      <c r="B187" s="324"/>
      <c r="C187" s="357" t="s">
        <v>783</v>
      </c>
      <c r="D187" s="302"/>
      <c r="E187" s="302"/>
      <c r="F187" s="323" t="s">
        <v>704</v>
      </c>
      <c r="G187" s="302"/>
      <c r="H187" s="302" t="s">
        <v>784</v>
      </c>
      <c r="I187" s="302" t="s">
        <v>785</v>
      </c>
      <c r="J187" s="358" t="s">
        <v>786</v>
      </c>
      <c r="K187" s="345"/>
    </row>
    <row r="188" ht="15" customHeight="1">
      <c r="B188" s="324"/>
      <c r="C188" s="308" t="s">
        <v>45</v>
      </c>
      <c r="D188" s="302"/>
      <c r="E188" s="302"/>
      <c r="F188" s="323" t="s">
        <v>698</v>
      </c>
      <c r="G188" s="302"/>
      <c r="H188" s="298" t="s">
        <v>787</v>
      </c>
      <c r="I188" s="302" t="s">
        <v>788</v>
      </c>
      <c r="J188" s="302"/>
      <c r="K188" s="345"/>
    </row>
    <row r="189" ht="15" customHeight="1">
      <c r="B189" s="324"/>
      <c r="C189" s="308" t="s">
        <v>789</v>
      </c>
      <c r="D189" s="302"/>
      <c r="E189" s="302"/>
      <c r="F189" s="323" t="s">
        <v>698</v>
      </c>
      <c r="G189" s="302"/>
      <c r="H189" s="302" t="s">
        <v>790</v>
      </c>
      <c r="I189" s="302" t="s">
        <v>732</v>
      </c>
      <c r="J189" s="302"/>
      <c r="K189" s="345"/>
    </row>
    <row r="190" ht="15" customHeight="1">
      <c r="B190" s="324"/>
      <c r="C190" s="308" t="s">
        <v>791</v>
      </c>
      <c r="D190" s="302"/>
      <c r="E190" s="302"/>
      <c r="F190" s="323" t="s">
        <v>698</v>
      </c>
      <c r="G190" s="302"/>
      <c r="H190" s="302" t="s">
        <v>792</v>
      </c>
      <c r="I190" s="302" t="s">
        <v>732</v>
      </c>
      <c r="J190" s="302"/>
      <c r="K190" s="345"/>
    </row>
    <row r="191" ht="15" customHeight="1">
      <c r="B191" s="324"/>
      <c r="C191" s="308" t="s">
        <v>793</v>
      </c>
      <c r="D191" s="302"/>
      <c r="E191" s="302"/>
      <c r="F191" s="323" t="s">
        <v>704</v>
      </c>
      <c r="G191" s="302"/>
      <c r="H191" s="302" t="s">
        <v>794</v>
      </c>
      <c r="I191" s="302" t="s">
        <v>732</v>
      </c>
      <c r="J191" s="302"/>
      <c r="K191" s="345"/>
    </row>
    <row r="192" ht="15" customHeight="1">
      <c r="B192" s="351"/>
      <c r="C192" s="359"/>
      <c r="D192" s="333"/>
      <c r="E192" s="333"/>
      <c r="F192" s="333"/>
      <c r="G192" s="333"/>
      <c r="H192" s="333"/>
      <c r="I192" s="333"/>
      <c r="J192" s="333"/>
      <c r="K192" s="352"/>
    </row>
    <row r="193" ht="18.75" customHeight="1">
      <c r="B193" s="298"/>
      <c r="C193" s="302"/>
      <c r="D193" s="302"/>
      <c r="E193" s="302"/>
      <c r="F193" s="323"/>
      <c r="G193" s="302"/>
      <c r="H193" s="302"/>
      <c r="I193" s="302"/>
      <c r="J193" s="302"/>
      <c r="K193" s="298"/>
    </row>
    <row r="194" ht="18.75" customHeight="1">
      <c r="B194" s="298"/>
      <c r="C194" s="302"/>
      <c r="D194" s="302"/>
      <c r="E194" s="302"/>
      <c r="F194" s="323"/>
      <c r="G194" s="302"/>
      <c r="H194" s="302"/>
      <c r="I194" s="302"/>
      <c r="J194" s="302"/>
      <c r="K194" s="298"/>
    </row>
    <row r="195" ht="18.75" customHeight="1">
      <c r="B195" s="309"/>
      <c r="C195" s="309"/>
      <c r="D195" s="309"/>
      <c r="E195" s="309"/>
      <c r="F195" s="309"/>
      <c r="G195" s="309"/>
      <c r="H195" s="309"/>
      <c r="I195" s="309"/>
      <c r="J195" s="309"/>
      <c r="K195" s="309"/>
    </row>
    <row r="196" ht="13.5">
      <c r="B196" s="288"/>
      <c r="C196" s="289"/>
      <c r="D196" s="289"/>
      <c r="E196" s="289"/>
      <c r="F196" s="289"/>
      <c r="G196" s="289"/>
      <c r="H196" s="289"/>
      <c r="I196" s="289"/>
      <c r="J196" s="289"/>
      <c r="K196" s="290"/>
    </row>
    <row r="197" ht="21">
      <c r="B197" s="291"/>
      <c r="C197" s="292" t="s">
        <v>795</v>
      </c>
      <c r="D197" s="292"/>
      <c r="E197" s="292"/>
      <c r="F197" s="292"/>
      <c r="G197" s="292"/>
      <c r="H197" s="292"/>
      <c r="I197" s="292"/>
      <c r="J197" s="292"/>
      <c r="K197" s="293"/>
    </row>
    <row r="198" ht="25.5" customHeight="1">
      <c r="B198" s="291"/>
      <c r="C198" s="360" t="s">
        <v>796</v>
      </c>
      <c r="D198" s="360"/>
      <c r="E198" s="360"/>
      <c r="F198" s="360" t="s">
        <v>797</v>
      </c>
      <c r="G198" s="361"/>
      <c r="H198" s="360" t="s">
        <v>798</v>
      </c>
      <c r="I198" s="360"/>
      <c r="J198" s="360"/>
      <c r="K198" s="293"/>
    </row>
    <row r="199" ht="5.25" customHeight="1">
      <c r="B199" s="324"/>
      <c r="C199" s="321"/>
      <c r="D199" s="321"/>
      <c r="E199" s="321"/>
      <c r="F199" s="321"/>
      <c r="G199" s="302"/>
      <c r="H199" s="321"/>
      <c r="I199" s="321"/>
      <c r="J199" s="321"/>
      <c r="K199" s="345"/>
    </row>
    <row r="200" ht="15" customHeight="1">
      <c r="B200" s="324"/>
      <c r="C200" s="302" t="s">
        <v>788</v>
      </c>
      <c r="D200" s="302"/>
      <c r="E200" s="302"/>
      <c r="F200" s="323" t="s">
        <v>46</v>
      </c>
      <c r="G200" s="302"/>
      <c r="H200" s="302" t="s">
        <v>799</v>
      </c>
      <c r="I200" s="302"/>
      <c r="J200" s="302"/>
      <c r="K200" s="345"/>
    </row>
    <row r="201" ht="15" customHeight="1">
      <c r="B201" s="324"/>
      <c r="C201" s="330"/>
      <c r="D201" s="302"/>
      <c r="E201" s="302"/>
      <c r="F201" s="323" t="s">
        <v>47</v>
      </c>
      <c r="G201" s="302"/>
      <c r="H201" s="302" t="s">
        <v>800</v>
      </c>
      <c r="I201" s="302"/>
      <c r="J201" s="302"/>
      <c r="K201" s="345"/>
    </row>
    <row r="202" ht="15" customHeight="1">
      <c r="B202" s="324"/>
      <c r="C202" s="330"/>
      <c r="D202" s="302"/>
      <c r="E202" s="302"/>
      <c r="F202" s="323" t="s">
        <v>50</v>
      </c>
      <c r="G202" s="302"/>
      <c r="H202" s="302" t="s">
        <v>801</v>
      </c>
      <c r="I202" s="302"/>
      <c r="J202" s="302"/>
      <c r="K202" s="345"/>
    </row>
    <row r="203" ht="15" customHeight="1">
      <c r="B203" s="324"/>
      <c r="C203" s="302"/>
      <c r="D203" s="302"/>
      <c r="E203" s="302"/>
      <c r="F203" s="323" t="s">
        <v>48</v>
      </c>
      <c r="G203" s="302"/>
      <c r="H203" s="302" t="s">
        <v>802</v>
      </c>
      <c r="I203" s="302"/>
      <c r="J203" s="302"/>
      <c r="K203" s="345"/>
    </row>
    <row r="204" ht="15" customHeight="1">
      <c r="B204" s="324"/>
      <c r="C204" s="302"/>
      <c r="D204" s="302"/>
      <c r="E204" s="302"/>
      <c r="F204" s="323" t="s">
        <v>49</v>
      </c>
      <c r="G204" s="302"/>
      <c r="H204" s="302" t="s">
        <v>803</v>
      </c>
      <c r="I204" s="302"/>
      <c r="J204" s="302"/>
      <c r="K204" s="345"/>
    </row>
    <row r="205" ht="15" customHeight="1">
      <c r="B205" s="324"/>
      <c r="C205" s="302"/>
      <c r="D205" s="302"/>
      <c r="E205" s="302"/>
      <c r="F205" s="323"/>
      <c r="G205" s="302"/>
      <c r="H205" s="302"/>
      <c r="I205" s="302"/>
      <c r="J205" s="302"/>
      <c r="K205" s="345"/>
    </row>
    <row r="206" ht="15" customHeight="1">
      <c r="B206" s="324"/>
      <c r="C206" s="302" t="s">
        <v>744</v>
      </c>
      <c r="D206" s="302"/>
      <c r="E206" s="302"/>
      <c r="F206" s="323" t="s">
        <v>82</v>
      </c>
      <c r="G206" s="302"/>
      <c r="H206" s="302" t="s">
        <v>804</v>
      </c>
      <c r="I206" s="302"/>
      <c r="J206" s="302"/>
      <c r="K206" s="345"/>
    </row>
    <row r="207" ht="15" customHeight="1">
      <c r="B207" s="324"/>
      <c r="C207" s="330"/>
      <c r="D207" s="302"/>
      <c r="E207" s="302"/>
      <c r="F207" s="323" t="s">
        <v>641</v>
      </c>
      <c r="G207" s="302"/>
      <c r="H207" s="302" t="s">
        <v>642</v>
      </c>
      <c r="I207" s="302"/>
      <c r="J207" s="302"/>
      <c r="K207" s="345"/>
    </row>
    <row r="208" ht="15" customHeight="1">
      <c r="B208" s="324"/>
      <c r="C208" s="302"/>
      <c r="D208" s="302"/>
      <c r="E208" s="302"/>
      <c r="F208" s="323" t="s">
        <v>639</v>
      </c>
      <c r="G208" s="302"/>
      <c r="H208" s="302" t="s">
        <v>805</v>
      </c>
      <c r="I208" s="302"/>
      <c r="J208" s="302"/>
      <c r="K208" s="345"/>
    </row>
    <row r="209" ht="15" customHeight="1">
      <c r="B209" s="362"/>
      <c r="C209" s="330"/>
      <c r="D209" s="330"/>
      <c r="E209" s="330"/>
      <c r="F209" s="323" t="s">
        <v>643</v>
      </c>
      <c r="G209" s="308"/>
      <c r="H209" s="349" t="s">
        <v>644</v>
      </c>
      <c r="I209" s="349"/>
      <c r="J209" s="349"/>
      <c r="K209" s="363"/>
    </row>
    <row r="210" ht="15" customHeight="1">
      <c r="B210" s="362"/>
      <c r="C210" s="330"/>
      <c r="D210" s="330"/>
      <c r="E210" s="330"/>
      <c r="F210" s="323" t="s">
        <v>645</v>
      </c>
      <c r="G210" s="308"/>
      <c r="H210" s="349" t="s">
        <v>806</v>
      </c>
      <c r="I210" s="349"/>
      <c r="J210" s="349"/>
      <c r="K210" s="363"/>
    </row>
    <row r="211" ht="15" customHeight="1">
      <c r="B211" s="362"/>
      <c r="C211" s="330"/>
      <c r="D211" s="330"/>
      <c r="E211" s="330"/>
      <c r="F211" s="364"/>
      <c r="G211" s="308"/>
      <c r="H211" s="365"/>
      <c r="I211" s="365"/>
      <c r="J211" s="365"/>
      <c r="K211" s="363"/>
    </row>
    <row r="212" ht="15" customHeight="1">
      <c r="B212" s="362"/>
      <c r="C212" s="302" t="s">
        <v>768</v>
      </c>
      <c r="D212" s="330"/>
      <c r="E212" s="330"/>
      <c r="F212" s="323">
        <v>1</v>
      </c>
      <c r="G212" s="308"/>
      <c r="H212" s="349" t="s">
        <v>807</v>
      </c>
      <c r="I212" s="349"/>
      <c r="J212" s="349"/>
      <c r="K212" s="363"/>
    </row>
    <row r="213" ht="15" customHeight="1">
      <c r="B213" s="362"/>
      <c r="C213" s="330"/>
      <c r="D213" s="330"/>
      <c r="E213" s="330"/>
      <c r="F213" s="323">
        <v>2</v>
      </c>
      <c r="G213" s="308"/>
      <c r="H213" s="349" t="s">
        <v>808</v>
      </c>
      <c r="I213" s="349"/>
      <c r="J213" s="349"/>
      <c r="K213" s="363"/>
    </row>
    <row r="214" ht="15" customHeight="1">
      <c r="B214" s="362"/>
      <c r="C214" s="330"/>
      <c r="D214" s="330"/>
      <c r="E214" s="330"/>
      <c r="F214" s="323">
        <v>3</v>
      </c>
      <c r="G214" s="308"/>
      <c r="H214" s="349" t="s">
        <v>809</v>
      </c>
      <c r="I214" s="349"/>
      <c r="J214" s="349"/>
      <c r="K214" s="363"/>
    </row>
    <row r="215" ht="15" customHeight="1">
      <c r="B215" s="362"/>
      <c r="C215" s="330"/>
      <c r="D215" s="330"/>
      <c r="E215" s="330"/>
      <c r="F215" s="323">
        <v>4</v>
      </c>
      <c r="G215" s="308"/>
      <c r="H215" s="349" t="s">
        <v>810</v>
      </c>
      <c r="I215" s="349"/>
      <c r="J215" s="349"/>
      <c r="K215" s="363"/>
    </row>
    <row r="216" ht="12.75" customHeight="1">
      <c r="B216" s="366"/>
      <c r="C216" s="367"/>
      <c r="D216" s="367"/>
      <c r="E216" s="367"/>
      <c r="F216" s="367"/>
      <c r="G216" s="367"/>
      <c r="H216" s="367"/>
      <c r="I216" s="367"/>
      <c r="J216" s="367"/>
      <c r="K216" s="368"/>
    </row>
  </sheetData>
  <sheetProtection autoFilter="0" deleteColumns="0" deleteRows="0" formatCells="0" formatColumns="0" formatRows="0" insertColumns="0" insertHyperlinks="0" insertRows="0" pivotTables="0" sort="0"/>
  <mergeCells count="77">
    <mergeCell ref="H215:J215"/>
    <mergeCell ref="H208:J208"/>
    <mergeCell ref="H203:J203"/>
    <mergeCell ref="H201:J201"/>
    <mergeCell ref="H212:J212"/>
    <mergeCell ref="H214:J214"/>
    <mergeCell ref="H213:J213"/>
    <mergeCell ref="H210:J210"/>
    <mergeCell ref="H209:J209"/>
    <mergeCell ref="H207:J207"/>
    <mergeCell ref="H198:J198"/>
    <mergeCell ref="C197:J197"/>
    <mergeCell ref="H206:J206"/>
    <mergeCell ref="H204:J204"/>
    <mergeCell ref="H202:J202"/>
    <mergeCell ref="H200:J200"/>
    <mergeCell ref="C163:J163"/>
    <mergeCell ref="C120:J120"/>
    <mergeCell ref="C145:J145"/>
    <mergeCell ref="C100:J100"/>
    <mergeCell ref="C73:J73"/>
    <mergeCell ref="D68:J68"/>
    <mergeCell ref="D66:J66"/>
    <mergeCell ref="D65:J65"/>
    <mergeCell ref="D67:J67"/>
    <mergeCell ref="D64:J64"/>
    <mergeCell ref="D59:J59"/>
    <mergeCell ref="D60:J60"/>
    <mergeCell ref="D63:J63"/>
    <mergeCell ref="D61:J61"/>
    <mergeCell ref="D58:J58"/>
    <mergeCell ref="D57:J57"/>
    <mergeCell ref="D56:J56"/>
    <mergeCell ref="D45:J45"/>
    <mergeCell ref="C50:J50"/>
    <mergeCell ref="C52:J52"/>
    <mergeCell ref="C53:J53"/>
    <mergeCell ref="C55:J55"/>
    <mergeCell ref="D49:J49"/>
    <mergeCell ref="E48:J48"/>
    <mergeCell ref="E47:J47"/>
    <mergeCell ref="E46:J46"/>
    <mergeCell ref="G43:J43"/>
    <mergeCell ref="G42:J42"/>
    <mergeCell ref="D33:J33"/>
    <mergeCell ref="G38:J38"/>
    <mergeCell ref="G39:J39"/>
    <mergeCell ref="G40:J40"/>
    <mergeCell ref="G41:J41"/>
    <mergeCell ref="G34:J34"/>
    <mergeCell ref="G35:J35"/>
    <mergeCell ref="G36:J36"/>
    <mergeCell ref="G37:J37"/>
    <mergeCell ref="D31:J31"/>
    <mergeCell ref="D32:J32"/>
    <mergeCell ref="D29:J29"/>
    <mergeCell ref="D28:J28"/>
    <mergeCell ref="D26:J26"/>
    <mergeCell ref="C23:J23"/>
    <mergeCell ref="D25:J25"/>
    <mergeCell ref="C24:J24"/>
    <mergeCell ref="F18:J18"/>
    <mergeCell ref="F21:J21"/>
    <mergeCell ref="F19:J19"/>
    <mergeCell ref="F20:J20"/>
    <mergeCell ref="F17:J17"/>
    <mergeCell ref="C3:J3"/>
    <mergeCell ref="C9:J9"/>
    <mergeCell ref="D11:J11"/>
    <mergeCell ref="D14:J14"/>
    <mergeCell ref="D15:J15"/>
    <mergeCell ref="F16:J16"/>
    <mergeCell ref="D10:J10"/>
    <mergeCell ref="D13:J13"/>
    <mergeCell ref="C4:J4"/>
    <mergeCell ref="C6:J6"/>
    <mergeCell ref="C7:J7"/>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NBDIP\dipro</dc:creator>
  <cp:lastModifiedBy>NBDIP\dipro</cp:lastModifiedBy>
  <dcterms:created xsi:type="dcterms:W3CDTF">2018-10-24T08:15:19Z</dcterms:created>
  <dcterms:modified xsi:type="dcterms:W3CDTF">2018-10-24T08:15:25Z</dcterms:modified>
</cp:coreProperties>
</file>